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9030" tabRatio="767" activeTab="0"/>
  </bookViews>
  <sheets>
    <sheet name="Riego Res_Dep 2020" sheetId="1" r:id="rId1"/>
  </sheets>
  <definedNames>
    <definedName name="_xlfn.IFERROR" hidden="1">#NAME?</definedName>
    <definedName name="_xlnm.Print_Area" localSheetId="0">'Riego Res_Dep 2020'!$B$1:$K$897</definedName>
  </definedNames>
  <calcPr fullCalcOnLoad="1"/>
</workbook>
</file>

<file path=xl/comments1.xml><?xml version="1.0" encoding="utf-8"?>
<comments xmlns="http://schemas.openxmlformats.org/spreadsheetml/2006/main">
  <authors>
    <author>Compras Jardiner?a</author>
  </authors>
  <commentList>
    <comment ref="B213" authorId="0">
      <text>
        <r>
          <rPr>
            <b/>
            <sz val="9"/>
            <rFont val="Tahoma"/>
            <family val="2"/>
          </rPr>
          <t>Compras Jardinería: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<sst xmlns="http://schemas.openxmlformats.org/spreadsheetml/2006/main" count="3112" uniqueCount="1278">
  <si>
    <t>DDC-4-220</t>
  </si>
  <si>
    <t>Programador DDC Interior de 4 estaciones</t>
  </si>
  <si>
    <t>DDC-6-220</t>
  </si>
  <si>
    <t>Programador DDC Interior de 6 estaciones</t>
  </si>
  <si>
    <t>DDC-8-220</t>
  </si>
  <si>
    <t>Programador DDC Interior de 8 estaciones</t>
  </si>
  <si>
    <t>DDC-4-220-OD</t>
  </si>
  <si>
    <t>Programador DDC Exterior de 4 estaciones</t>
  </si>
  <si>
    <t>DDC-6-220-OD</t>
  </si>
  <si>
    <t>Programador DDC Exterior de 6 estaciones</t>
  </si>
  <si>
    <t>DDC-8-220-OD</t>
  </si>
  <si>
    <t>Programador DDC Exterior de 8 estaciones</t>
  </si>
  <si>
    <t>Módulo de ampliación de 2 estaciones</t>
  </si>
  <si>
    <t>TSM-4</t>
  </si>
  <si>
    <t>Módulo de ampliación 4 Estaciones con protección contra descarga normal</t>
  </si>
  <si>
    <t>TSM-8</t>
  </si>
  <si>
    <t>Módulo de ampliación 8 Estaciones con protección contra descarga normal</t>
  </si>
  <si>
    <t>TSM-4H</t>
  </si>
  <si>
    <t>Módulo de ampliación 4 Estaciones con Alta protección contra descarga</t>
  </si>
  <si>
    <t>TSM-8H</t>
  </si>
  <si>
    <t>Módulo de ampliación 8 Estaciones con Alta protección contra descarga</t>
  </si>
  <si>
    <t>TSM-4F</t>
  </si>
  <si>
    <t>TSM-8F</t>
  </si>
  <si>
    <t>DDCWP-2-9V</t>
  </si>
  <si>
    <t>DDCWP-4-9V</t>
  </si>
  <si>
    <t>DDCWP-6-9V</t>
  </si>
  <si>
    <t>DDCWP-8-9V</t>
  </si>
  <si>
    <t>DCLS-P</t>
  </si>
  <si>
    <t>Programador DDCWP de 2 Estaciones</t>
  </si>
  <si>
    <t>Programador DDCWP de 4 Estaciones</t>
  </si>
  <si>
    <t>Programador DDCWP de 6 Estaciones</t>
  </si>
  <si>
    <t>Programador DDCWP de 8 Estaciones</t>
  </si>
  <si>
    <t>Solenoide Latch</t>
  </si>
  <si>
    <t>Módulo de amp. 4 Est. con monitor de caudal y Alta prot. contra descarga</t>
  </si>
  <si>
    <t>Módulo de amp. 8 Est. con monitor de caudal y Alta prot. contra descarga</t>
  </si>
  <si>
    <t>DESCRIPCIÓN</t>
  </si>
  <si>
    <t>CÓDIGO</t>
  </si>
  <si>
    <t>LV9000</t>
  </si>
  <si>
    <t>Conector Pequeño</t>
  </si>
  <si>
    <t>LV9500</t>
  </si>
  <si>
    <t>Conector Mediano</t>
  </si>
  <si>
    <t>BVS-1</t>
  </si>
  <si>
    <t>TRS</t>
  </si>
  <si>
    <t>Sensor de Lluvia TORO con cable</t>
  </si>
  <si>
    <t>EZP-02-54</t>
  </si>
  <si>
    <t>Válvula EZ-FLO PLUS de 1" sin regulador, r/m</t>
  </si>
  <si>
    <t>EZP-03-54</t>
  </si>
  <si>
    <t>Válvula EZ-FLO PLUS de 1" sin regulador, r/h</t>
  </si>
  <si>
    <t>EZP-23-54</t>
  </si>
  <si>
    <t>Válvula EZ-FLO PLUS de 1" con regulador, r/h</t>
  </si>
  <si>
    <t>EZR-100</t>
  </si>
  <si>
    <t>264-06-03</t>
  </si>
  <si>
    <t>Válvula Eléctrica de 3/4" BSP</t>
  </si>
  <si>
    <t>P220-23-54</t>
  </si>
  <si>
    <t>P220-23-56</t>
  </si>
  <si>
    <t>P220-23-58</t>
  </si>
  <si>
    <t>P220-23-50</t>
  </si>
  <si>
    <t>Regulador de presión para válvula P 220</t>
  </si>
  <si>
    <t>TL-130-1</t>
  </si>
  <si>
    <t>TL-150-1</t>
  </si>
  <si>
    <t>TT-30-1</t>
  </si>
  <si>
    <t>TT-50-1</t>
  </si>
  <si>
    <t>TL-00</t>
  </si>
  <si>
    <t>Filtro de malla 3/4"</t>
  </si>
  <si>
    <t>Filtro de malla 1"</t>
  </si>
  <si>
    <t>Filtro de anilla de 1"</t>
  </si>
  <si>
    <t>Filtro de anilla de 1 1/2"</t>
  </si>
  <si>
    <t>Filtro de anilla de 2"</t>
  </si>
  <si>
    <t>REGULADORES DE PRESIÓN</t>
  </si>
  <si>
    <t>VT-1</t>
  </si>
  <si>
    <t>VT-2</t>
  </si>
  <si>
    <t>GT-T2</t>
  </si>
  <si>
    <t>GT-T8</t>
  </si>
  <si>
    <t>GT-B4</t>
  </si>
  <si>
    <t>Gotero BOTON 4 l/h. autocompensante</t>
  </si>
  <si>
    <t>GT-B8</t>
  </si>
  <si>
    <t>Gotero BOTON 8 l/h. autocompensante</t>
  </si>
  <si>
    <t>MTUBE</t>
  </si>
  <si>
    <t>Microtubo Ø 4x6 mm.</t>
  </si>
  <si>
    <t>HC-16</t>
  </si>
  <si>
    <t>Abrazadera para tubería de 16 mm.</t>
  </si>
  <si>
    <t>VENTOSAS</t>
  </si>
  <si>
    <t>GT-T4</t>
  </si>
  <si>
    <t>LPS212</t>
  </si>
  <si>
    <t>Difusor LPS 2", 3,5 m. con boquilla</t>
  </si>
  <si>
    <t>LPS210</t>
  </si>
  <si>
    <t>Difusor LPS 2", 3 m. con boquilla</t>
  </si>
  <si>
    <t>LPS215</t>
  </si>
  <si>
    <t>Difusor LPS 2", 4,6 m. con boquilla</t>
  </si>
  <si>
    <t>LPS217</t>
  </si>
  <si>
    <t>Difusor LPS 2", 5,2 m. con boquilla</t>
  </si>
  <si>
    <t>LPS412</t>
  </si>
  <si>
    <t>Difusor LPS 4", 3,5 m. con boquilla</t>
  </si>
  <si>
    <t>LPS410</t>
  </si>
  <si>
    <t>Difusor LPS 4", 3 m. con boquilla</t>
  </si>
  <si>
    <t>LPS408</t>
  </si>
  <si>
    <t>Difusor LPS 4", 2,4 m. con boquilla</t>
  </si>
  <si>
    <t>LPS415</t>
  </si>
  <si>
    <t>Difusor LPS 4", 4,5 m. con boquilla</t>
  </si>
  <si>
    <t>LPS417</t>
  </si>
  <si>
    <t>Difusor LPS 4", 5 m. con boquilla</t>
  </si>
  <si>
    <t>LPSCV</t>
  </si>
  <si>
    <t>Válvula de retención para difusor LPS</t>
  </si>
  <si>
    <t>T-VAN-8</t>
  </si>
  <si>
    <t>Boquillas ajustables TORO VAN, 2,4 m.</t>
  </si>
  <si>
    <t>T-VAN-10</t>
  </si>
  <si>
    <t>Boquillas ajustables TORO VAN, 3 m.</t>
  </si>
  <si>
    <t>T-VAN-12</t>
  </si>
  <si>
    <t>Boquillas ajustables TORO VAN, 3,7 m.</t>
  </si>
  <si>
    <t>T-VAN-158</t>
  </si>
  <si>
    <t>Boquillas ajustables TORO VAN, 4,6 m.</t>
  </si>
  <si>
    <t>T-VAN-17</t>
  </si>
  <si>
    <t>Boquillas ajustables TORO VAN, 5,2 m.</t>
  </si>
  <si>
    <t>Difusor Aéreo 570 S</t>
  </si>
  <si>
    <t>102-2828</t>
  </si>
  <si>
    <t>Difusor 570 Z 4P XF</t>
  </si>
  <si>
    <t>Difusor 570 Z 6P SI XF</t>
  </si>
  <si>
    <t>Difusor 570 Z 12P SI XF</t>
  </si>
  <si>
    <t>89-1416</t>
  </si>
  <si>
    <t>89-1413</t>
  </si>
  <si>
    <t>89-1410</t>
  </si>
  <si>
    <t>89-1407</t>
  </si>
  <si>
    <t>89-1404</t>
  </si>
  <si>
    <t>89-1401</t>
  </si>
  <si>
    <t>89-1434</t>
  </si>
  <si>
    <t>89-1431</t>
  </si>
  <si>
    <t>89-1428</t>
  </si>
  <si>
    <t>89-1425</t>
  </si>
  <si>
    <t>89-1422</t>
  </si>
  <si>
    <t>89-1419</t>
  </si>
  <si>
    <t>89-1452</t>
  </si>
  <si>
    <t>89-1449</t>
  </si>
  <si>
    <t>89-1446</t>
  </si>
  <si>
    <t>89-1443</t>
  </si>
  <si>
    <t>89-1440</t>
  </si>
  <si>
    <t>89-1437</t>
  </si>
  <si>
    <t>89-1470</t>
  </si>
  <si>
    <t>89-1467</t>
  </si>
  <si>
    <t>89-1464</t>
  </si>
  <si>
    <t>89-1461</t>
  </si>
  <si>
    <t>89-1458</t>
  </si>
  <si>
    <t>89-1455</t>
  </si>
  <si>
    <t>89-1488</t>
  </si>
  <si>
    <t>89-1485</t>
  </si>
  <si>
    <t>89-1482</t>
  </si>
  <si>
    <t>89-1479</t>
  </si>
  <si>
    <t>89-1476</t>
  </si>
  <si>
    <t>89-1473</t>
  </si>
  <si>
    <t>89-1503</t>
  </si>
  <si>
    <t>89-1500</t>
  </si>
  <si>
    <t>89-1497</t>
  </si>
  <si>
    <t>89-1506</t>
  </si>
  <si>
    <t>89-1509</t>
  </si>
  <si>
    <t>89-1512</t>
  </si>
  <si>
    <t>Boquilla MPR franja, 4 SST, 9,1 m.</t>
  </si>
  <si>
    <t>Boquilla MPR franja, 4 EST, PC</t>
  </si>
  <si>
    <t>Boquilla MPR franja, 4 CST, PC</t>
  </si>
  <si>
    <t>Boquilla MPR franja, 9 SST, PC</t>
  </si>
  <si>
    <t>Boquilla MPR franja, 4S-SST, 5,5 m.</t>
  </si>
  <si>
    <t>Boquilla MPR franja, 2 SST, PC</t>
  </si>
  <si>
    <t>35-2636</t>
  </si>
  <si>
    <t>Prolongador de Difusor 570</t>
  </si>
  <si>
    <t>35-2631</t>
  </si>
  <si>
    <t>511-30</t>
  </si>
  <si>
    <t>Inundador 90º</t>
  </si>
  <si>
    <t>512-30</t>
  </si>
  <si>
    <t>Inundador 180º</t>
  </si>
  <si>
    <t>514-30</t>
  </si>
  <si>
    <t>Inundador 360º</t>
  </si>
  <si>
    <t>516-30</t>
  </si>
  <si>
    <t>Inundador 180º franja</t>
  </si>
  <si>
    <t>514-20</t>
  </si>
  <si>
    <t>Inundador 360º universal</t>
  </si>
  <si>
    <t>MP1000T-C</t>
  </si>
  <si>
    <t>MP1000T-360</t>
  </si>
  <si>
    <t>MP1000T-210</t>
  </si>
  <si>
    <t>MP2000T-210</t>
  </si>
  <si>
    <t>MP2000T-270</t>
  </si>
  <si>
    <t>MP2000T-360</t>
  </si>
  <si>
    <t>MP3000T-210</t>
  </si>
  <si>
    <t>MP3000T-270</t>
  </si>
  <si>
    <t>MP3000T-360</t>
  </si>
  <si>
    <t>MP710562</t>
  </si>
  <si>
    <t>Herramienta Llave de Ajuste boquilla MP ROTATOR</t>
  </si>
  <si>
    <t>MP1000H-C</t>
  </si>
  <si>
    <t>MPSIDEH-L</t>
  </si>
  <si>
    <t>MPSIDEH-S</t>
  </si>
  <si>
    <t>MPSIDEH-R</t>
  </si>
  <si>
    <t>MP1000H-360</t>
  </si>
  <si>
    <t>MP1000H-210</t>
  </si>
  <si>
    <t>MP2000H-210</t>
  </si>
  <si>
    <t>MP2000H-270</t>
  </si>
  <si>
    <t>MP2000H-360</t>
  </si>
  <si>
    <t>MP3000H-210</t>
  </si>
  <si>
    <t>MP3000H-270</t>
  </si>
  <si>
    <t>MP3000H-360</t>
  </si>
  <si>
    <t>INUNDADORES</t>
  </si>
  <si>
    <t>MINI8-4P</t>
  </si>
  <si>
    <t>Aspersor Mini 8 de 1/2"</t>
  </si>
  <si>
    <t>102-2024</t>
  </si>
  <si>
    <t>Llave de Ajuste</t>
  </si>
  <si>
    <t>MINI8-CV</t>
  </si>
  <si>
    <t xml:space="preserve">Válvula de Retención </t>
  </si>
  <si>
    <t>KTHP-25-TQ</t>
  </si>
  <si>
    <t>TE 25 mm. 3/4"</t>
  </si>
  <si>
    <t>KTHP-25-MD</t>
  </si>
  <si>
    <t>TE 25 mm. 1/2"</t>
  </si>
  <si>
    <t>KTHP-32-TQ</t>
  </si>
  <si>
    <t>TE 32 mm. 3/4"</t>
  </si>
  <si>
    <t>KTHP-32-MD</t>
  </si>
  <si>
    <t>TE 32 mm. 1/2"</t>
  </si>
  <si>
    <t>KTHP-40-TQ</t>
  </si>
  <si>
    <t>TE 40 mm. 3/4"</t>
  </si>
  <si>
    <t>KTHP-25-FP</t>
  </si>
  <si>
    <t>TE 25 mm. para Funny Pipe</t>
  </si>
  <si>
    <t>KTHP-32-FP</t>
  </si>
  <si>
    <t>TE 32 mm. para Funny Pipe</t>
  </si>
  <si>
    <t>KTPINCHADOR</t>
  </si>
  <si>
    <t>Pinchador TE Tom King</t>
  </si>
  <si>
    <t>210-10</t>
  </si>
  <si>
    <t>210-12</t>
  </si>
  <si>
    <t>210-15</t>
  </si>
  <si>
    <t>210-20</t>
  </si>
  <si>
    <t>473-00</t>
  </si>
  <si>
    <t>474-00</t>
  </si>
  <si>
    <t>476-00</t>
  </si>
  <si>
    <t>460-00</t>
  </si>
  <si>
    <t>464-01</t>
  </si>
  <si>
    <t>470-00</t>
  </si>
  <si>
    <t>Válvula</t>
  </si>
  <si>
    <t>472-00</t>
  </si>
  <si>
    <t>475-01</t>
  </si>
  <si>
    <t>475-02</t>
  </si>
  <si>
    <t>462-00</t>
  </si>
  <si>
    <t>Swicht Blade Cutter</t>
  </si>
  <si>
    <t>850-05</t>
  </si>
  <si>
    <t>Tubo rollo de 50 m.</t>
  </si>
  <si>
    <t>850-31</t>
  </si>
  <si>
    <t>Codo 1/2"</t>
  </si>
  <si>
    <t>850-32</t>
  </si>
  <si>
    <t>Codo 3/4"</t>
  </si>
  <si>
    <t>850-35</t>
  </si>
  <si>
    <t>Insert 1/2"</t>
  </si>
  <si>
    <t>850-36</t>
  </si>
  <si>
    <t>Insert 3/4"</t>
  </si>
  <si>
    <t>850-30</t>
  </si>
  <si>
    <t>Enlace Funny Pipe</t>
  </si>
  <si>
    <t>850-40</t>
  </si>
  <si>
    <t>850-42</t>
  </si>
  <si>
    <t>850-46</t>
  </si>
  <si>
    <t>SPFA-585</t>
  </si>
  <si>
    <t>SPFA-5125</t>
  </si>
  <si>
    <t>SPFA-5875</t>
  </si>
  <si>
    <t>SPFA-51275</t>
  </si>
  <si>
    <t>M306-009</t>
  </si>
  <si>
    <t>Codo de 1" hembra-macho</t>
  </si>
  <si>
    <t>M301-010</t>
  </si>
  <si>
    <t>Te de enlace de 1" hembra-hembra-macho</t>
  </si>
  <si>
    <t>M301-010-2</t>
  </si>
  <si>
    <t>Te de enlace de 2 salidas hembra-macho</t>
  </si>
  <si>
    <t>M301-010-3</t>
  </si>
  <si>
    <t>Te de enlace de 3 salidas hembra-macho</t>
  </si>
  <si>
    <t>M329-010</t>
  </si>
  <si>
    <t>Enlace de 1" hembra-hembra</t>
  </si>
  <si>
    <t>M306-010</t>
  </si>
  <si>
    <t>Codo de enlace de 1" hembra-hembra</t>
  </si>
  <si>
    <t>M334-010</t>
  </si>
  <si>
    <t>Enlace de 1" hembra-macho</t>
  </si>
  <si>
    <t>M08303</t>
  </si>
  <si>
    <t>Machón de 1"</t>
  </si>
  <si>
    <t>M08303-131</t>
  </si>
  <si>
    <t>Machón de 1" a 3/4"</t>
  </si>
  <si>
    <t>M320-010</t>
  </si>
  <si>
    <t>Enlace de 1" en cruz hembra-hembra-macho</t>
  </si>
  <si>
    <t>M332-010</t>
  </si>
  <si>
    <t>Enlace de 1" hembra-macho con junta</t>
  </si>
  <si>
    <t>M332-015</t>
  </si>
  <si>
    <t>Enlace de 1 1/2" hembra-macho</t>
  </si>
  <si>
    <t>M332-020</t>
  </si>
  <si>
    <t>Enlace de 2" hembra-macho</t>
  </si>
  <si>
    <t>M348-010</t>
  </si>
  <si>
    <t>Tapón de 1"</t>
  </si>
  <si>
    <t>ACCESORIOS DURA</t>
  </si>
  <si>
    <t>240-10-52</t>
  </si>
  <si>
    <t>641-51-41</t>
  </si>
  <si>
    <t>642-51-42</t>
  </si>
  <si>
    <t>644-51-44</t>
  </si>
  <si>
    <t>641-52-41</t>
  </si>
  <si>
    <t>642-52-42</t>
  </si>
  <si>
    <t>644-52-44</t>
  </si>
  <si>
    <t>EHC-01-12</t>
  </si>
  <si>
    <t>Convertidor eléctrico/hidráulico 12 módulos</t>
  </si>
  <si>
    <t>EHC-01-16</t>
  </si>
  <si>
    <t>Convertidor eléctrico/hidráulico 16 módulos</t>
  </si>
  <si>
    <t>995-08</t>
  </si>
  <si>
    <t>Herramienta de desmontar válvulas V630/640/660</t>
  </si>
  <si>
    <t>995-09</t>
  </si>
  <si>
    <t>Herramienta de desmontar válvulas V650/670/690</t>
  </si>
  <si>
    <t>995-100</t>
  </si>
  <si>
    <t>Alicates de desmontar arandelas/retenes</t>
  </si>
  <si>
    <t>995-101</t>
  </si>
  <si>
    <t>Herramienta de montaje válvulas V650/670680</t>
  </si>
  <si>
    <t>995-12</t>
  </si>
  <si>
    <t>Herramienta de montaje válvulas V690</t>
  </si>
  <si>
    <t>995-15</t>
  </si>
  <si>
    <t>Llave manueal acc. Manual asp. Eléctrico</t>
  </si>
  <si>
    <t>995-55</t>
  </si>
  <si>
    <t>Herramienta elevador 730-750-760-780</t>
  </si>
  <si>
    <t>995-76</t>
  </si>
  <si>
    <t>Herramienta de montaje válvulas V630/660</t>
  </si>
  <si>
    <t>995-79</t>
  </si>
  <si>
    <t>Llave Tubo 7/16 boq. sec 760/780</t>
  </si>
  <si>
    <t>995-80</t>
  </si>
  <si>
    <t>Llave-tubo-tornillo 760/780</t>
  </si>
  <si>
    <t>995-81</t>
  </si>
  <si>
    <t>Llave de tubo 9/16 boq. pr. 760-780</t>
  </si>
  <si>
    <t>995-82</t>
  </si>
  <si>
    <t xml:space="preserve">Llave Allen ajuste arc. 760/780 </t>
  </si>
  <si>
    <t>995-83</t>
  </si>
  <si>
    <t>Herramienta desm. Retén asp.</t>
  </si>
  <si>
    <t>CONVERTIDORES ELÉCTRICOS / HIDRÁULICOS</t>
  </si>
  <si>
    <t>ARTICULACIONES DURA</t>
  </si>
  <si>
    <t>ASPERSOR TORO 640</t>
  </si>
  <si>
    <t>ASPERSOR TORO 690</t>
  </si>
  <si>
    <t>Boquilla MPR modelo 15 alcance 4,6m y arco 360º</t>
  </si>
  <si>
    <t>Boquilla MPR modelo 15 alcance 4,6m y arco 270º</t>
  </si>
  <si>
    <t>Boquilla MPR modelo 15 alcance 4,6m y arco 240º</t>
  </si>
  <si>
    <t>Boquilla MPR modelo 15 alcance 4,6m y arco 180º</t>
  </si>
  <si>
    <t>Boquilla MPR modelo 15 alcance 4,6m y arco 120º</t>
  </si>
  <si>
    <t>Boquilla MPR modelo 15 alcance 4,6m y arco 90º</t>
  </si>
  <si>
    <t>Boquilla MPR modelo 12 alcance 3,7m y arco 90º</t>
  </si>
  <si>
    <t>Boquilla MPR modelo 12 alcance 3,7m y arco 120º</t>
  </si>
  <si>
    <t>Boquilla MPR modelo 12 alcance 3,7m y arco 180º</t>
  </si>
  <si>
    <t>Boquilla MPR modelo 12 alcance 3,7m y arco 240º</t>
  </si>
  <si>
    <t>Boquilla MPR modelo 12 alcance 3,7m y arco 270º</t>
  </si>
  <si>
    <t>Boquilla MPR modelo 12 alcance 3,7m y arco 360º</t>
  </si>
  <si>
    <t>Boquilla MPR modelo 10 alcance 3m y arco 90º</t>
  </si>
  <si>
    <t>Boquilla MPR modelo 10 alcance 3m y arco 120º</t>
  </si>
  <si>
    <t>Boquilla MPR modelo 10 alcance 3m y arco 180º</t>
  </si>
  <si>
    <t>Boquilla MPR modelo 10 alcance 3m y arco 240º</t>
  </si>
  <si>
    <t>Boquilla MPR modelo 10 alcance 3m y arco 270º</t>
  </si>
  <si>
    <t>Boquilla MPR modelo 10 alcance 3m y arco 360º</t>
  </si>
  <si>
    <t>Boquilla MPR modelo 8 alcance 2,5m y arco 90º</t>
  </si>
  <si>
    <t>Boquilla MPR modelo 8 alcance 2,5m y arco 120º</t>
  </si>
  <si>
    <t>Boquilla MPR modelo 8 alcance 2,5m y arco 180º</t>
  </si>
  <si>
    <t>Boquilla MPR modelo 8 alcance 2,5m y arco 240º</t>
  </si>
  <si>
    <t>Boquilla MPR modelo 8 alcance 2,5m y arco 270º</t>
  </si>
  <si>
    <t>Boquilla MPR modelo 8 alcance 2,5m y arco 360º</t>
  </si>
  <si>
    <t>Boquilla MPR modelo 5 alcance 1,5m y arco 90º</t>
  </si>
  <si>
    <t>Boquilla MPR modelo 5 alcance 1,5m y arco 120º</t>
  </si>
  <si>
    <t>Boquilla MPR modelo 5 alcance 1,5m y arco 180º</t>
  </si>
  <si>
    <t>Boquilla MPR modelo 5 alcance 1,5m y arco 240º</t>
  </si>
  <si>
    <t>Boquilla MPR modelo 5 alcance 1,5m y arco 270º</t>
  </si>
  <si>
    <t>Boquilla MPR modelo 5 alcance 1,5m y arco 360º</t>
  </si>
  <si>
    <t>EZP-23-94</t>
  </si>
  <si>
    <t>Válvula TPV de 1", r/h</t>
  </si>
  <si>
    <t>Válvula TPV de 1", r/h, con regulador</t>
  </si>
  <si>
    <t>Válvula TPV de 1", r/m</t>
  </si>
  <si>
    <t>TMC-424E-OD-50H</t>
  </si>
  <si>
    <t>Programador TMC Exterior con módulo de 4 estaciones, a 220 VAC, con 4 estaciones</t>
  </si>
  <si>
    <t>TPV100BSP</t>
  </si>
  <si>
    <t>TPVF100BSP</t>
  </si>
  <si>
    <t>TPV100MMBSP</t>
  </si>
  <si>
    <t>P220-23-94</t>
  </si>
  <si>
    <t>P220-23-96</t>
  </si>
  <si>
    <t>P220-23-98</t>
  </si>
  <si>
    <t>466-01</t>
  </si>
  <si>
    <t>BVS-2</t>
  </si>
  <si>
    <t>TG101/KIT-T</t>
  </si>
  <si>
    <t>TG101/KIT-M</t>
  </si>
  <si>
    <t>O-T-15-60</t>
  </si>
  <si>
    <t>O-T-15-Q</t>
  </si>
  <si>
    <t>O-T-15-T</t>
  </si>
  <si>
    <t>O-T-15-150</t>
  </si>
  <si>
    <t>O-T-15-H</t>
  </si>
  <si>
    <t>O-T-15-210</t>
  </si>
  <si>
    <t>O-T-15-TT</t>
  </si>
  <si>
    <t>O-T-15-TQ</t>
  </si>
  <si>
    <t>O-T-15-F</t>
  </si>
  <si>
    <t>Boquilla TORO Precision modelo 15, MACHO, alcance de 4,75m. y arco de 60º</t>
  </si>
  <si>
    <t>Boquilla TORO Precision modelo 15, MACHO, alcance de 4,75m. y arco de 90º</t>
  </si>
  <si>
    <t>Boquilla TORO Precision modelo 15, MACHO, alcance de 4,75m. y arco de 120º</t>
  </si>
  <si>
    <t>Boquilla TORO Precision modelo 15, MACHO, alcance de 4,75m. y arco de 150º</t>
  </si>
  <si>
    <t>Boquilla TORO Precision modelo 15, MACHO, alcance de 4,75m. y arco de 180º</t>
  </si>
  <si>
    <t>Boquilla TORO Precision modelo 15, MACHO, alcance de 4,75m. y arco de 210º</t>
  </si>
  <si>
    <t>Boquilla TORO Precision modelo 15, MACHO, alcance de 4,75m. y arco de 240º</t>
  </si>
  <si>
    <t>Boquilla TORO Precision modelo 15, MACHO, alcance de 4,75m. y arco de 270º</t>
  </si>
  <si>
    <t>Boquilla TORO Precision modelo 15, MACHO, alcance de 4,75m. y arco de 360º</t>
  </si>
  <si>
    <t>O-15-60</t>
  </si>
  <si>
    <t>O-15-Q</t>
  </si>
  <si>
    <t>O-15-T</t>
  </si>
  <si>
    <t>O-15-150</t>
  </si>
  <si>
    <t>O-15-H</t>
  </si>
  <si>
    <t>O-15-210</t>
  </si>
  <si>
    <t>O-15-TT</t>
  </si>
  <si>
    <t>O-15-TQ</t>
  </si>
  <si>
    <t>O-15-F</t>
  </si>
  <si>
    <t>Boquilla TORO Precision modelo 15, HEMBRA, alcance de 4,75m. y arco de 60º</t>
  </si>
  <si>
    <t>Boquilla TORO Precision modelo 15, HEMBRA, alcance de 4,75m. y arco de 90º</t>
  </si>
  <si>
    <t>Boquilla TORO Precision modelo 15, HEMBRA, alcance de 4,75m. y arco de 120º</t>
  </si>
  <si>
    <t>Boquilla TORO Precision modelo 15, HEMBRA, alcance de 4,75m. y arco de 150º</t>
  </si>
  <si>
    <t>Boquilla TORO Precision modelo 15, HEMBRA, alcance de 4,75m. y arco de 180º</t>
  </si>
  <si>
    <t>Boquilla TORO Precision modelo 15, HEMBRA, alcance de 4,75m. y arco de 210º</t>
  </si>
  <si>
    <t>Boquilla TORO Precision modelo 15, HEMBRA, alcance de 4,75m. y arco de 240º</t>
  </si>
  <si>
    <t>Boquilla TORO Precision modelo 15, HEMBRA, alcance de 4,75m. y arco de 270º</t>
  </si>
  <si>
    <t>Boquilla TORO Precision modelo 15, HEMBRA, alcance de 4,75m. y arco de 360º</t>
  </si>
  <si>
    <t>O-T-12-60</t>
  </si>
  <si>
    <t>O-T-12-Q</t>
  </si>
  <si>
    <t>O-T-12-T</t>
  </si>
  <si>
    <t>O-T-12-H</t>
  </si>
  <si>
    <t>O-T-12-210</t>
  </si>
  <si>
    <t>O-T-12-TT</t>
  </si>
  <si>
    <t>O-T-12-TQ</t>
  </si>
  <si>
    <t>O-T-12-F</t>
  </si>
  <si>
    <t>O-12-60</t>
  </si>
  <si>
    <t>O-12-Q</t>
  </si>
  <si>
    <t>O-12-T</t>
  </si>
  <si>
    <t>O-12-150</t>
  </si>
  <si>
    <t>O-12-H</t>
  </si>
  <si>
    <t>O-12-210</t>
  </si>
  <si>
    <t>O-12-TT</t>
  </si>
  <si>
    <t>O-12-TQ</t>
  </si>
  <si>
    <t>O-12-F</t>
  </si>
  <si>
    <t>Boquilla TORO Precision modelo 12, MACHO, alcance de 3,81m. y arco de 60º</t>
  </si>
  <si>
    <t>Boquilla TORO Precision modelo 12, MACHO, alcance de 3,81m. y arco de 90º</t>
  </si>
  <si>
    <t>Boquilla TORO Precision modelo 12, MACHO, alcance de 3,81m. y arco de 120º</t>
  </si>
  <si>
    <t>Boquilla TORO Precision modelo 12, MACHO, alcance de 3,81m. y arco de 150º</t>
  </si>
  <si>
    <t>Boquilla TORO Precision modelo 12, MACHO, alcance de 3,81m. y arco de 180º</t>
  </si>
  <si>
    <t>Boquilla TORO Precision modelo 12, MACHO, alcance de 3,81m. y arco de 210º</t>
  </si>
  <si>
    <t>Boquilla TORO Precision modelo 12, MACHO, alcance de 3,81m. y arco de 240º</t>
  </si>
  <si>
    <t>Boquilla TORO Precision modelo 12, MACHO, alcance de 3,81m. y arco de 270º</t>
  </si>
  <si>
    <t>Boquilla TORO Precision modelo 12, MACHO, alcance de 3,81m. y arco de 360º</t>
  </si>
  <si>
    <t>Boquilla TORO Precision modelo 12, HEMBRA, alcance de 3,81m. y arco de 60º</t>
  </si>
  <si>
    <t>Boquilla TORO Precision modelo 12, HEMBRA, alcance de 3,81m. y arco de 90º</t>
  </si>
  <si>
    <t>Boquilla TORO Precision modelo 12, HEMBRA, alcance de 3,81m. y arco de 120º</t>
  </si>
  <si>
    <t>Boquilla TORO Precision modelo 12, HEMBRA, alcance de 3,81m. y arco de 150º</t>
  </si>
  <si>
    <t>Boquilla TORO Precision modelo 12, HEMBRA, alcance de 3,81m. y arco de 180º</t>
  </si>
  <si>
    <t>Boquilla TORO Precision modelo 12, HEMBRA, alcance de 3,81m. y arco de 210º</t>
  </si>
  <si>
    <t>Boquilla TORO Precision modelo 12, HEMBRA, alcance de 3,81m. y arco de 240º</t>
  </si>
  <si>
    <t>Boquilla TORO Precision modelo 12, HEMBRA, alcance de 3,81m. y arco de 270º</t>
  </si>
  <si>
    <t>Boquilla TORO Precision modelo 12, HEMBRA, alcance de 3,81m. y arco de 360º</t>
  </si>
  <si>
    <t>O-T-10-60</t>
  </si>
  <si>
    <t>O-T-10-Q</t>
  </si>
  <si>
    <t>O-T-10-T</t>
  </si>
  <si>
    <t>O-T-10-150</t>
  </si>
  <si>
    <t>O-T-10-H</t>
  </si>
  <si>
    <t>O-T-10-210</t>
  </si>
  <si>
    <t>O-T-10-TT</t>
  </si>
  <si>
    <t>O-T-10-TQ</t>
  </si>
  <si>
    <t>O-T-10-F</t>
  </si>
  <si>
    <t>O-10-60</t>
  </si>
  <si>
    <t>O-10-Q</t>
  </si>
  <si>
    <t>O-10-T</t>
  </si>
  <si>
    <t>O-10-150</t>
  </si>
  <si>
    <t>O-10-H</t>
  </si>
  <si>
    <t>O-10-210</t>
  </si>
  <si>
    <t>O-10-TT</t>
  </si>
  <si>
    <t>O-10-TQ</t>
  </si>
  <si>
    <t>O-10-F</t>
  </si>
  <si>
    <t>Boquilla TORO Precision modelo 10, MACHO, alcance de 3,20m. y arco de 60º</t>
  </si>
  <si>
    <t>Boquilla TORO Precision modelo 10, MACHO, alcance de 3,20m. y arco de 90º</t>
  </si>
  <si>
    <t>Boquilla TORO Precision modelo 10, MACHO, alcance de 3,20m. y arco de 120º</t>
  </si>
  <si>
    <t>Boquilla TORO Precision modelo 10, MACHO, alcance de 3,20m. y arco de 180º</t>
  </si>
  <si>
    <t>Boquilla TORO Precision modelo 10, MACHO, alcance de 3,20m. y arco de 210º</t>
  </si>
  <si>
    <t>Boquilla TORO Precision modelo 10, MACHO, alcance de 3,20m. y arco de 240º</t>
  </si>
  <si>
    <t>Boquilla TORO Precision modelo 10, MACHO, alcance de 3,20m. y arco de 270º</t>
  </si>
  <si>
    <t>Boquilla TORO Precision modelo 10, MACHO, alcance de 3,20m. y arco de 360º</t>
  </si>
  <si>
    <t>Boquilla TORO Precision modelo 10, HEMBRA, alcance de 3,20m. y arco de 60º</t>
  </si>
  <si>
    <t>Boquilla TORO Precision modelo 10, HEMBRA, alcance de 3,20m. y arco de 90º</t>
  </si>
  <si>
    <t>Boquilla TORO Precision modelo 10, HEMBRA, alcance de 3,20m. y arco de 120º</t>
  </si>
  <si>
    <t>Boquilla TORO Precision modelo 10, HEMBRA, alcance de 3,20m. y arco de 150º</t>
  </si>
  <si>
    <t>Boquilla TORO Precision modelo 10, HEMBRA, alcance de 3,20m. y arco de 180º</t>
  </si>
  <si>
    <t>Boquilla TORO Precision modelo 10, HEMBRA, alcance de 3,20m. y arco de 210º</t>
  </si>
  <si>
    <t>Boquilla TORO Precision modelo 10, HEMBRA, alcance de 3,20m. y arco de 240º</t>
  </si>
  <si>
    <t>Boquilla TORO Precision modelo 10, HEMBRA, alcance de 3,20m. y arco de 270º</t>
  </si>
  <si>
    <t>Boquilla TORO Precision modelo 10, HEMBRA, alcance de 3,20m. y arco de 360º</t>
  </si>
  <si>
    <t>O-T-8-Q</t>
  </si>
  <si>
    <t>O-T-8-T</t>
  </si>
  <si>
    <t>O-T-8-150</t>
  </si>
  <si>
    <t>O-T-8-H</t>
  </si>
  <si>
    <t>O-T-8-210</t>
  </si>
  <si>
    <t>O-T-8-TT</t>
  </si>
  <si>
    <t>O-T-8-TQ</t>
  </si>
  <si>
    <t>O-T-8-F</t>
  </si>
  <si>
    <t>O-8-60</t>
  </si>
  <si>
    <t>O-8-Q</t>
  </si>
  <si>
    <t>O-8-T</t>
  </si>
  <si>
    <t>O-8-150</t>
  </si>
  <si>
    <t>O-8-H</t>
  </si>
  <si>
    <t>O-8-210</t>
  </si>
  <si>
    <t>O-8-TT</t>
  </si>
  <si>
    <t>O-8-TQ</t>
  </si>
  <si>
    <t>O-8-F</t>
  </si>
  <si>
    <t>Boquilla TORO Precision modelo 8, MACHO, alcance de 2,53m. y arco de 90º</t>
  </si>
  <si>
    <t>Boquilla TORO Precision modelo 8, MACHO, alcance de 2,53m. y arco de 120º</t>
  </si>
  <si>
    <t>Boquilla TORO Precision modelo 8, MACHO, alcance de 2,53m. y arco de 150º</t>
  </si>
  <si>
    <t>Boquilla TORO Precision modelo 8, MACHO, alcance de 2,53m. y arco de 180º</t>
  </si>
  <si>
    <t>Boquilla TORO Precision modelo 8, MACHO, alcance de 2,53m. y arco de 210º</t>
  </si>
  <si>
    <t>Boquilla TORO Precision modelo 8, MACHO, alcance de 2,53m. y arco de 240º</t>
  </si>
  <si>
    <t>Boquilla TORO Precision modelo 8, MACHO, alcance de 2,53m. y arco de 270º</t>
  </si>
  <si>
    <t>Boquilla TORO Precision modelo 8, MACHO, alcance de 2,53m. y arco de 360º</t>
  </si>
  <si>
    <t>Boquilla TORO Precision modelo 8, HEMBRA, alcance de 2,53m. y arco de 60º</t>
  </si>
  <si>
    <t>Boquilla TORO Precision modelo 8, HEMBRA, alcance de 2,53m. y arco de 90º</t>
  </si>
  <si>
    <t>Boquilla TORO Precision modelo 8, HEMBRA, alcance de 2,53m. y arco de 150º</t>
  </si>
  <si>
    <t>Boquilla TORO Precision modelo 8, HEMBRA, alcance de 2,53m. y arco de 180º</t>
  </si>
  <si>
    <t>Boquilla TORO Precision modelo 8, HEMBRA, alcance de 2,53m. y arco de 210º</t>
  </si>
  <si>
    <t>Boquilla TORO Precision modelo 8, HEMBRA, alcance de 2,53m. y arco de 240º</t>
  </si>
  <si>
    <t>Boquilla TORO Precision modelo 8, HEMBRA, alcance de 2,53m. y arco de 270º</t>
  </si>
  <si>
    <t>Boquilla TORO Precision modelo 8, HEMBRA, alcance de 2,53m. y arco de 360º</t>
  </si>
  <si>
    <t>O-T-5-60</t>
  </si>
  <si>
    <t>O-T-5-Q</t>
  </si>
  <si>
    <t>O-T-5-T</t>
  </si>
  <si>
    <t>O-T-5-150</t>
  </si>
  <si>
    <t>O-T-5-H</t>
  </si>
  <si>
    <t>O-T-5-210</t>
  </si>
  <si>
    <t>O-T-5-TT</t>
  </si>
  <si>
    <t>O-T-5-TQ</t>
  </si>
  <si>
    <t>O-T-5-F</t>
  </si>
  <si>
    <t>O-5-60</t>
  </si>
  <si>
    <t>O-5-Q</t>
  </si>
  <si>
    <t>O-5-T</t>
  </si>
  <si>
    <t>O-5-H</t>
  </si>
  <si>
    <t>O-5-210</t>
  </si>
  <si>
    <t>O-5-TT</t>
  </si>
  <si>
    <t>O-5-TQ</t>
  </si>
  <si>
    <t>O-5-F</t>
  </si>
  <si>
    <t>Boquilla TORO Precision modelo 5, MACHO, alcance de 1,65m. y arco de 60º</t>
  </si>
  <si>
    <t>Boquilla TORO Precision modelo 5, MACHO, alcance de 1,65m. y arco de 90º</t>
  </si>
  <si>
    <t>Boquilla TORO Precision modelo 5, MACHO, alcance de 1,65m. y arco de 120º</t>
  </si>
  <si>
    <t>Boquilla TORO Precision modelo 5, MACHO, alcance de 1,65m. y arco de 150º</t>
  </si>
  <si>
    <t>Boquilla TORO Precision modelo 5, MACHO, alcance de 1,65m. y arco de 180º</t>
  </si>
  <si>
    <t>Boquilla TORO Precision modelo 5, MACHO, alcance de 1,65m. y arco de 210º</t>
  </si>
  <si>
    <t>Boquilla TORO Precision modelo 5, MACHO, alcance de 1,65m. y arco de 240º</t>
  </si>
  <si>
    <t>Boquilla TORO Precision modelo 5, MACHO, alcance de 1,65m. y arco de 270º</t>
  </si>
  <si>
    <t>Boquilla TORO Precision modelo 5, MACHO, alcance de 1,65m. y arco de 360º</t>
  </si>
  <si>
    <t>Boquilla TORO Precision modelo 5, HEMBRA, alcance de 1,65m. y arco de 60º</t>
  </si>
  <si>
    <t>Boquilla TORO Precision modelo 5, HEMBRA, alcance de 1,65m. y arco de 90º</t>
  </si>
  <si>
    <t>Boquilla TORO Precision modelo 5, HEMBRA, alcance de 1,65m. y arco de 120º</t>
  </si>
  <si>
    <t>Boquilla TORO Precision modelo 8, HEMBRA, alcance de 2,53m. y arco de 120º</t>
  </si>
  <si>
    <t>Boquilla TORO Precision modelo 5, HEMBRA, alcance de 1,65m. y arco de 180º</t>
  </si>
  <si>
    <t>Boquilla TORO Precision modelo 5, HEMBRA, alcance de 1,65m. y arco de 210º</t>
  </si>
  <si>
    <t>Boquilla TORO Precision modelo 5, HEMBRA, alcance de 1,65m. y arco de 240º</t>
  </si>
  <si>
    <t>Boquilla TORO Precision modelo 5, HEMBRA, alcance de 1,65m. y arco de 270º</t>
  </si>
  <si>
    <t>Boquilla TORO Precision modelo 5, HEMBRA, alcance de 1,65m. y arco de 360º</t>
  </si>
  <si>
    <t>O-T-4x15-LCS</t>
  </si>
  <si>
    <t>O-T-4x15-RCS</t>
  </si>
  <si>
    <t>O-T-4X18-SST</t>
  </si>
  <si>
    <t>O-T-4X30-SST</t>
  </si>
  <si>
    <t>O-T-4X9-LCS</t>
  </si>
  <si>
    <t>O-T-4X9-RCS</t>
  </si>
  <si>
    <t>O-4x15-LCS</t>
  </si>
  <si>
    <t>O-4x15-RCS</t>
  </si>
  <si>
    <t>O-4X18-SST</t>
  </si>
  <si>
    <t>O-4X30-SST</t>
  </si>
  <si>
    <t>O-4X9-LCS</t>
  </si>
  <si>
    <t>O-4X9-RCS</t>
  </si>
  <si>
    <t xml:space="preserve">Boquilla TORO Precision FRANJA Izquierda, MACHO, 1,2m. X 4,5m. </t>
  </si>
  <si>
    <t xml:space="preserve">Boquilla TORO Precision FRANJA Derecha, MACHO, 1,2m. X 4,5m. </t>
  </si>
  <si>
    <t xml:space="preserve">Boquilla TORO Precision FRANJA Central, MACHO, 1,2m. X 5,4m. </t>
  </si>
  <si>
    <t xml:space="preserve">Boquilla TORO Precision FRANJA Central, MACHO, 1,2m. X 9,0m. </t>
  </si>
  <si>
    <t xml:space="preserve">Boquilla TORO Precision FRANJA Izquierda, MACHO, 1,2m. X 2,7m. </t>
  </si>
  <si>
    <t xml:space="preserve">Boquilla TORO Precision FRANJA Derecha, MACHO, 1,2m. X 2,7m. </t>
  </si>
  <si>
    <t xml:space="preserve">Boquilla TORO Precision FRANJA Izquierda, HEMBRA, 1,2m. X 4,5m. </t>
  </si>
  <si>
    <t xml:space="preserve">Boquilla TORO Precision FRANJA Derecha, HEMBRA, 1,2m. X 4,5m. </t>
  </si>
  <si>
    <t xml:space="preserve">Boquilla TORO Precision FRANJA Central, HEMBRA, 1,2m. X 5,4m. </t>
  </si>
  <si>
    <t xml:space="preserve">Boquilla TORO Precision FRANJA Central, HEMBRA, 1,2m. X 9,0m. </t>
  </si>
  <si>
    <t xml:space="preserve">Boquilla TORO Precision FRANJA Izquierda, HEMBRA, 1,2m. X 2,7m. </t>
  </si>
  <si>
    <t xml:space="preserve">Boquilla TORO Precision FRANJA Derecha, HEMBRA, 1,2m. X 2,7m. </t>
  </si>
  <si>
    <t>PRN-TA</t>
  </si>
  <si>
    <t>PRN-TF</t>
  </si>
  <si>
    <t>PRN-A</t>
  </si>
  <si>
    <t>PRN-F</t>
  </si>
  <si>
    <t>Boquilla TORO Precision Rotating, MACHO, Ajustable 45º-270º, de 4,3-7,9m.</t>
  </si>
  <si>
    <t>Boquilla TORO Precision Rotating, HEMBRA, Ajustable 45º-270º, de 4,3-7,9m.</t>
  </si>
  <si>
    <t>Boquilla TORO Precision Rotating, HEMBRA, Círculo Completo, de 4,3-7,9m.</t>
  </si>
  <si>
    <t>Boquilla TORO Precision Rotating, MACHO, Círculo Completo, de 4,3-7,9m.</t>
  </si>
  <si>
    <t>Válvula de Retención (unidad)</t>
  </si>
  <si>
    <t>102-7714S</t>
  </si>
  <si>
    <t>102-7714</t>
  </si>
  <si>
    <t>Válvula de Retención (pack 20 unidades)</t>
  </si>
  <si>
    <t>Aspersor Ajustable T7P SS Acero Inoxidable</t>
  </si>
  <si>
    <t>Aspersor Ajustable T7P</t>
  </si>
  <si>
    <t>BLS-10</t>
  </si>
  <si>
    <t>Aspersor TS90</t>
  </si>
  <si>
    <t>MPSIDET-L</t>
  </si>
  <si>
    <t>MPSIDET-S</t>
  </si>
  <si>
    <t>MPSIDET-R</t>
  </si>
  <si>
    <t>C</t>
  </si>
  <si>
    <t>A</t>
  </si>
  <si>
    <t>102-2830</t>
  </si>
  <si>
    <t>102-2833</t>
  </si>
  <si>
    <t>570Z-2LP</t>
  </si>
  <si>
    <t>570Z-3LP</t>
  </si>
  <si>
    <t>570Z-4LP</t>
  </si>
  <si>
    <t>11000EZ</t>
  </si>
  <si>
    <t>IMPOP</t>
  </si>
  <si>
    <t>Aspersor de impacto TORO IMPOP</t>
  </si>
  <si>
    <t>DIFUSORES</t>
  </si>
  <si>
    <t>Difusor 570 Z DE 3" de baja presión</t>
  </si>
  <si>
    <t>Difusor 570 Z DE 4" de baja presión</t>
  </si>
  <si>
    <t>Difusor 570 Z de 2" de emergencia</t>
  </si>
  <si>
    <t>Difusor 570 Z de 2" de baja presión</t>
  </si>
  <si>
    <t>Difusor 570 Z de 3" de emergencia</t>
  </si>
  <si>
    <t>Difusor 570 Z de 4" de emergencia</t>
  </si>
  <si>
    <t>PSS-KIT-EU</t>
  </si>
  <si>
    <t>Sensor de Suelo "Precision" TORO</t>
  </si>
  <si>
    <t>GOTEO Y ACCESORIOS</t>
  </si>
  <si>
    <t>GT-B2</t>
  </si>
  <si>
    <t>Gotero BOTON 2 l/h. turbulento</t>
  </si>
  <si>
    <t>Gotero BOTON 4 l/h. turbulento</t>
  </si>
  <si>
    <t>Gotero BOTON 8 l/h. turbulento</t>
  </si>
  <si>
    <t>Gotero BOTON 2 l/h. autocompensante</t>
  </si>
  <si>
    <t>VÁLVULAS</t>
  </si>
  <si>
    <t>FM-53AZ</t>
  </si>
  <si>
    <t>FM-54AZ</t>
  </si>
  <si>
    <t>FA-54AZ</t>
  </si>
  <si>
    <t>FA-56AZ</t>
  </si>
  <si>
    <t>FA-58AZ</t>
  </si>
  <si>
    <t>ASPERSORES</t>
  </si>
  <si>
    <t>Tuberia antiraices de 33 cm., rollo 500 m.</t>
  </si>
  <si>
    <t>Tuberia antiraices de 50 cm., rollo 500 m.</t>
  </si>
  <si>
    <t>VT-1L</t>
  </si>
  <si>
    <t>PRNTOOL</t>
  </si>
  <si>
    <t>Herramienta de ajuste</t>
  </si>
  <si>
    <t>TP-30-5</t>
  </si>
  <si>
    <t>TP-50-5</t>
  </si>
  <si>
    <t>TR-LL</t>
  </si>
  <si>
    <t>Válvula lavado laterales o antifricción</t>
  </si>
  <si>
    <t>SISTEMA DE GESTIÓN DE RIEGO GALCON GSI</t>
  </si>
  <si>
    <t>GSI-MA2</t>
  </si>
  <si>
    <t>PM0208S</t>
  </si>
  <si>
    <t>PI0408S</t>
  </si>
  <si>
    <t>PI201008S</t>
  </si>
  <si>
    <t>PM0408S</t>
  </si>
  <si>
    <t>PI010822S</t>
  </si>
  <si>
    <t>UQSCV</t>
  </si>
  <si>
    <t>Te de 5/16"</t>
  </si>
  <si>
    <t>Unión doble 1/4"</t>
  </si>
  <si>
    <t>Unión doble reducida 5/16" - 1/4"</t>
  </si>
  <si>
    <t>Unión doble 5/16"</t>
  </si>
  <si>
    <t>Adaptador medio 1/4" - 1/4"</t>
  </si>
  <si>
    <t>Válvula retención 1/4"</t>
  </si>
  <si>
    <t>REFERENCIA</t>
  </si>
  <si>
    <t>BOQUILLAS TORO PRECISION PARA DIFUSORES</t>
  </si>
  <si>
    <t>BOQUILLAS TORO PRECISION ROTATING PARA DIFUSORES</t>
  </si>
  <si>
    <t>DIFUSOR TORO 570 XF</t>
  </si>
  <si>
    <t>DIFUSOR TORO 570 Y ACCESORIOS</t>
  </si>
  <si>
    <t>BOQUILLAS TORO TVAN DE ARCO VARIABLE PARA DIFUSORES TORO</t>
  </si>
  <si>
    <t>BOQUILLAS TORO MPR PARA EL DIFUSOR 570 Z</t>
  </si>
  <si>
    <t>DIFUSOR TORO LPS CON BOQUILLA AJUSTABLE</t>
  </si>
  <si>
    <t>BOQUILLAS MP ROTATOR ROSCA MACHO Y HEMBRA</t>
  </si>
  <si>
    <t>ASPERSOR TORO T5P-RS [RAPID SET]</t>
  </si>
  <si>
    <t>Aspersor T5P-RS con ajuste de arco sin herramientas</t>
  </si>
  <si>
    <t>ASPERSOR TORO MINI 8</t>
  </si>
  <si>
    <t>ASPERSOR TORO T7P</t>
  </si>
  <si>
    <t>ASPERSOR TORO IMPOP [DE IMPACTO]</t>
  </si>
  <si>
    <t>TUBERÍA GOTEO INTEGRADO ANTIRAICES [GOTERO DE PASTILLA]</t>
  </si>
  <si>
    <t>ACCESORIOS DE TUBERIA DE 16 MM Y 17 MM</t>
  </si>
  <si>
    <t>FILTROS DE MALLA Y FILTROS DE ANILLA</t>
  </si>
  <si>
    <t>VÁLVULAS ELÉCTRICAS TORO EZ FLO-PLUS</t>
  </si>
  <si>
    <t>Válvula EZ-FLO PLUS de 1" con regulador, r/h, con solenoide latch</t>
  </si>
  <si>
    <t>VÁLVULAS ELÉCTRICAS TORO TPV</t>
  </si>
  <si>
    <t>VÁLVULAS ELÉCTRICAS TORO P220</t>
  </si>
  <si>
    <t>Válvula Eléctrica de 1", r/h con regulador</t>
  </si>
  <si>
    <t>Válvula Eléctrica de 1 1/2", r/h con regulador</t>
  </si>
  <si>
    <t>Válvula Eléctrica de 2", r/h con regulador</t>
  </si>
  <si>
    <t>Válvula Eléctrica de 3", r/h con regulador</t>
  </si>
  <si>
    <t>Válvula Eléctrica de 1", r/h con regulador, con solenoide latch</t>
  </si>
  <si>
    <t>Válvula Eléctrica de 1 1/2", r/h con regulador, con solenoide latch</t>
  </si>
  <si>
    <t>Válvula Eléctrica de 2", r/h con regulador, con solenoide latch</t>
  </si>
  <si>
    <t>PROGRAMADOR GALCON 7001 CON VÁLVULA</t>
  </si>
  <si>
    <t>7001-IP68</t>
  </si>
  <si>
    <t>7001-IP68-56</t>
  </si>
  <si>
    <t>7001-IP68-58</t>
  </si>
  <si>
    <t>7001-IP68-52</t>
  </si>
  <si>
    <t>PROGRAMADOR TORO DDCWP</t>
  </si>
  <si>
    <t>PROGRAMADOR TORO DDC [INTERIOR Y EXTERIOR]</t>
  </si>
  <si>
    <t>PROGRAMADOR TORO EVOLUTION</t>
  </si>
  <si>
    <t>EVO-4ID-EU</t>
  </si>
  <si>
    <t>EVO-4OD-EU</t>
  </si>
  <si>
    <t>EMOD-4</t>
  </si>
  <si>
    <t>EMOD-12</t>
  </si>
  <si>
    <t>EVO-SC-EU</t>
  </si>
  <si>
    <t>EVO-WS-EU</t>
  </si>
  <si>
    <t>Programador de interior TORO EVOLUTION de 4 a 16 estaciones</t>
  </si>
  <si>
    <t>Programador de exterior TORO EVOLUTION de 4 a 16 estaciones</t>
  </si>
  <si>
    <t>Módulo de ampliación de 4 estaciones</t>
  </si>
  <si>
    <t>Módulo de ampliación de 12 estaciones</t>
  </si>
  <si>
    <t>Smart Connector</t>
  </si>
  <si>
    <t>Sensor de ET para Programador TORO EVOLUTION</t>
  </si>
  <si>
    <t>PROGRAMADOR TORO TMC-424</t>
  </si>
  <si>
    <t>GSI-AC-224</t>
  </si>
  <si>
    <t>Programador Galcon GSI AC de 8 estaciones (ampliable a 24 estaciones)</t>
  </si>
  <si>
    <t>IRRI-ANE</t>
  </si>
  <si>
    <t>Sensor de Viento IRRIDEA</t>
  </si>
  <si>
    <t>BANANAS Y CONECTORES ESTANCOS</t>
  </si>
  <si>
    <t>Conector Snaploc pequeño</t>
  </si>
  <si>
    <t>Conector Snaploc mediano</t>
  </si>
  <si>
    <t>Conector Snaploc grande</t>
  </si>
  <si>
    <t>ACCESORIOS</t>
  </si>
  <si>
    <t>ACCESORIOS DE PROGRAMADOR</t>
  </si>
  <si>
    <t>BOBINAS, CODOS, ACCESORIOS FUNNY PIPE Y SUPER FUNNY PIPE</t>
  </si>
  <si>
    <t xml:space="preserve">BOCAS DE RIEGO DE BRONCE TORO Y DE PLÁSTICO </t>
  </si>
  <si>
    <t>463-01</t>
  </si>
  <si>
    <t>ARQUETAS</t>
  </si>
  <si>
    <t>VÁLVULA ACOPLAMIENTO RÁPIDO [VÁLVULAS Y CODOS]</t>
  </si>
  <si>
    <t>ABRAZADERAS PARA GOTEO, ANTIVANDÁLICO Y HERRAMIENTAS</t>
  </si>
  <si>
    <t>ASPERSOR TORO TS90 [MINI GRILLO]</t>
  </si>
  <si>
    <t>Aspersor TS90 + Kit de césped [Natural o Sintético]</t>
  </si>
  <si>
    <t>TSJ-15B-12-3-15A</t>
  </si>
  <si>
    <t>Articulación de 3 codos 1" rosca BSP a ACME</t>
  </si>
  <si>
    <t>Articulación de 3 codos 1 1/2" BSP a ACME</t>
  </si>
  <si>
    <t>TOBA39-010</t>
  </si>
  <si>
    <t>TOBA39-015</t>
  </si>
  <si>
    <t>Adaptador de 1" rosca BSP a ACME</t>
  </si>
  <si>
    <t>Adaptador de 1 1/2" rosca BSP a ACME</t>
  </si>
  <si>
    <t>CAÑONES DE RIEGO KOMET</t>
  </si>
  <si>
    <t>ACCESORIOS DE MANDO HIDRÁULICO Y ACCESORIOS VARIOS</t>
  </si>
  <si>
    <t>900-40</t>
  </si>
  <si>
    <t>Retén 1/4"</t>
  </si>
  <si>
    <t xml:space="preserve">Programador 7001 IP68 con Válvula Galcon de 1" </t>
  </si>
  <si>
    <t xml:space="preserve">Programador 7001 IP68 con Válvula Galcon de 1 1/2" </t>
  </si>
  <si>
    <t xml:space="preserve">Programador 7001 IP68 con Válvula Galcon de 2" </t>
  </si>
  <si>
    <t xml:space="preserve">Programador 7001 IP68 con Válvula Galcon de 3" </t>
  </si>
  <si>
    <t>Aspersor T5P-RS con ajuste de arco sin herramientas + valv. Retención</t>
  </si>
  <si>
    <t>T5PCK-RS</t>
  </si>
  <si>
    <t>R</t>
  </si>
  <si>
    <t>BL-IS2</t>
  </si>
  <si>
    <t>BL-IS4</t>
  </si>
  <si>
    <t>BL-IS6</t>
  </si>
  <si>
    <t>BL-IP1</t>
  </si>
  <si>
    <t>BL-IP2</t>
  </si>
  <si>
    <t>BL-IP4</t>
  </si>
  <si>
    <t>BL-IP6</t>
  </si>
  <si>
    <t>BL-NR</t>
  </si>
  <si>
    <t>102-1211</t>
  </si>
  <si>
    <t>89-5818</t>
  </si>
  <si>
    <t>89-9752</t>
  </si>
  <si>
    <t>570CV</t>
  </si>
  <si>
    <t xml:space="preserve">Tapa de agua reciclada para 570 Z </t>
  </si>
  <si>
    <t>Anillos para Difusor Aéreo 570 S</t>
  </si>
  <si>
    <t>Válvula de retención Check-O-Matic</t>
  </si>
  <si>
    <t>Aspersor T5P-RS con ajuste de arco sin herramientas para aguas recicladas</t>
  </si>
  <si>
    <t>EFF-KIT-50HZ</t>
  </si>
  <si>
    <t>Solenoide LATCH</t>
  </si>
  <si>
    <t>Solenoide LATCH Irridea</t>
  </si>
  <si>
    <t>Sol. Eléc. para aguas recicl.</t>
  </si>
  <si>
    <t>102-00JG</t>
  </si>
  <si>
    <t>TRCU</t>
  </si>
  <si>
    <t>TPVF100BSPDC</t>
  </si>
  <si>
    <t>VT-2L</t>
  </si>
  <si>
    <t>TS90TP-52</t>
  </si>
  <si>
    <t>TS90TP-52TC</t>
  </si>
  <si>
    <t>MINI8-CAP-E</t>
  </si>
  <si>
    <t>Tapa de Aguas Recicladas para Mini8</t>
  </si>
  <si>
    <t>VÁLVULAS ELÉCTRICAS TORO P150</t>
  </si>
  <si>
    <t>P150-23-56</t>
  </si>
  <si>
    <t>Válvula P 150 de 1 1/2", r/h con regulador</t>
  </si>
  <si>
    <t>P150-23-58</t>
  </si>
  <si>
    <t>Válvula P 150 de 2",  r/h con regulador</t>
  </si>
  <si>
    <t>P150-23-96</t>
  </si>
  <si>
    <t>Válvula P 150 de 1 1/2",  r/h con regulador, con solenoide latch</t>
  </si>
  <si>
    <t>P150-23-98</t>
  </si>
  <si>
    <t>Válvula P 150 de 2",  r/h con regulador, con solenoide latch</t>
  </si>
  <si>
    <t>Regulador de presión para válvula P 150</t>
  </si>
  <si>
    <t>Aspersor T5P de 3/4" aereo con ajuste de arco sin herramientas</t>
  </si>
  <si>
    <t>T5S-RS</t>
  </si>
  <si>
    <t>BL-IS9</t>
  </si>
  <si>
    <t>TSJ-10B-12-3-10A</t>
  </si>
  <si>
    <t>Bobina 6 x 1/2 x 3/4</t>
  </si>
  <si>
    <t>Bobina 6 x 3/4 x 3/4</t>
  </si>
  <si>
    <t>Bobina 6 x 1/2 x 1/2</t>
  </si>
  <si>
    <t>TG101</t>
  </si>
  <si>
    <t>Válvula TPV de 1", con regulador, r/h, con solenoide latch</t>
  </si>
  <si>
    <t>NOVEDAD</t>
  </si>
  <si>
    <t>RIEGO RESIDENCIAL</t>
  </si>
  <si>
    <t>HASTA FIN DE EXISTENCIAS</t>
  </si>
  <si>
    <t>PROGRAMADOR GALCON 7101 BLUETOOTH CON VÁLVULA</t>
  </si>
  <si>
    <t>7101-IP68-BT</t>
  </si>
  <si>
    <t>VH7001</t>
  </si>
  <si>
    <t>Sistema de Ampliación de 1 estación Holman</t>
  </si>
  <si>
    <t>CAÑÓN DE RIEGO PLAYGROUND POP UP</t>
  </si>
  <si>
    <t>PG-POP</t>
  </si>
  <si>
    <t>Cañon de riego emergente Playground POP UP</t>
  </si>
  <si>
    <t xml:space="preserve">Programador 7101 IP68 BLUETOOTH con Válvula Galcon de 1" </t>
  </si>
  <si>
    <t>Llave acoplamiento rápido 1 1/2" bronce TORO</t>
  </si>
  <si>
    <t>Llave acoplamiento rápido 3/4" bronce  TORO</t>
  </si>
  <si>
    <t>Llave acoplamiento rápido 1" bronce TORO</t>
  </si>
  <si>
    <t>Válvula de acoplamiento rápido 1 1/2" bronce TORO</t>
  </si>
  <si>
    <t>Válvula de acoplamiento rápido 1" bronce TORO</t>
  </si>
  <si>
    <t>Válvula de acoplamiento rápido 3/4" bronce TORO</t>
  </si>
  <si>
    <t>PROGRAMADOR TORO TDC</t>
  </si>
  <si>
    <t>CDEC-SA-100</t>
  </si>
  <si>
    <t>Programador Central TDC 100</t>
  </si>
  <si>
    <t>CDEC-SA-200</t>
  </si>
  <si>
    <t>Programador Central TDC 200</t>
  </si>
  <si>
    <t>DEC-ISP-1</t>
  </si>
  <si>
    <t>Decodificador de 1 estación</t>
  </si>
  <si>
    <t>DEC-ISP-2</t>
  </si>
  <si>
    <t>Decodificador de 2 estaciones</t>
  </si>
  <si>
    <t>DEC-ISP-4</t>
  </si>
  <si>
    <t>Decodificador de 4 estaciones</t>
  </si>
  <si>
    <t>DEC-SG-LINE</t>
  </si>
  <si>
    <t>Protección decoder Línea</t>
  </si>
  <si>
    <t>SISTEMA DE GESTIÓN DE RIEGO TRICOMM</t>
  </si>
  <si>
    <t>TCOMM-ACTKIT</t>
  </si>
  <si>
    <t>Sistema de control TriComm vía GPRS (incl. Módem + kit activacion + licencia uso anual)</t>
  </si>
  <si>
    <t>TCOMM-MODX</t>
  </si>
  <si>
    <t>Módem GPRS y WiFi para TriComm</t>
  </si>
  <si>
    <t>TCOMM-TDC</t>
  </si>
  <si>
    <t>Kit de conexión entre el Programador TDC y el Módem TriComm</t>
  </si>
  <si>
    <t>TCOMM-WEATHER</t>
  </si>
  <si>
    <t>Kit Conexión y Alta de Estación Meteorológica para TriComm (modem incluido)</t>
  </si>
  <si>
    <t xml:space="preserve">TCOMM-WS-UNIT </t>
  </si>
  <si>
    <t>Estación Meteorológica para TriComm</t>
  </si>
  <si>
    <t>NETO</t>
  </si>
  <si>
    <t>Tubería marrón sin gotero</t>
  </si>
  <si>
    <t>TUBERÍA MARRÓN SIN GOTERO DE Ø16 MM</t>
  </si>
  <si>
    <t>Anillo difusor 570 Z para agua reciclada</t>
  </si>
  <si>
    <t>SOL-L-IRRI</t>
  </si>
  <si>
    <t>TVB-7RND</t>
  </si>
  <si>
    <t>TVB-10RND</t>
  </si>
  <si>
    <t>TVB-1217-12</t>
  </si>
  <si>
    <t>TVB-1521-12</t>
  </si>
  <si>
    <t>TSJ-10B-12-3-10B</t>
  </si>
  <si>
    <t>TSJ-15B-12-3-15B</t>
  </si>
  <si>
    <t>Tubo Control 5/16" rollos de 152 m. (1 rollo)</t>
  </si>
  <si>
    <t>TRES-MTUBE</t>
  </si>
  <si>
    <t>Estaca de sujección para Microtubo Ø 4x6 mm.</t>
  </si>
  <si>
    <t>T5PE-RS</t>
  </si>
  <si>
    <t>T7P-52</t>
  </si>
  <si>
    <t>T7PSS-52</t>
  </si>
  <si>
    <t>Boquilla rosca macho, 45-105º, 3-4,5 m.</t>
  </si>
  <si>
    <t>Boquilla rosca macho, 360º, 3,5 - 1,5 m.</t>
  </si>
  <si>
    <t>Boquilla rosca macho, 90-210º, 3,7 - 4,6 m.</t>
  </si>
  <si>
    <t>Boquilla rosca macho, 90-210º, 4,9 - 6,4 m.</t>
  </si>
  <si>
    <t>Boquilla rosca macho, 210-270º, 4,9 - 6,4 m.</t>
  </si>
  <si>
    <t>Boquilla rosca macho, 360º, 4,9 - 6,4 m.</t>
  </si>
  <si>
    <t>Boquilla rosca macho, 90-210º, 7,6 - 9,1 m.</t>
  </si>
  <si>
    <t>Boquilla rosca macho, 210-20º, 7,6 - 9,1 m.</t>
  </si>
  <si>
    <t>Boquilla rosca macho, 360º, 7,6 - 9,1 m.</t>
  </si>
  <si>
    <t>Boquilla rosca hembra, 45-105º, 3-4,5 m.</t>
  </si>
  <si>
    <t>Boquilla rosca hembra, 360º, 3,5 - 1,5 m.</t>
  </si>
  <si>
    <t>Boquilla rosca hembra, 90-210º, 3,7 - 4,6 m.</t>
  </si>
  <si>
    <t>Boquilla rosca hembra, 90-210º, 4,9 - 6,4 m.</t>
  </si>
  <si>
    <t>Boquilla rosca hembra, 210-270º, 4,9 - 6,4 m.</t>
  </si>
  <si>
    <t>Boquilla rosca hembra, 360º, 4,9 - 6,4 m.</t>
  </si>
  <si>
    <t>Boquilla rosca hembra, 90-210º, 7,6 - 9,1 m.</t>
  </si>
  <si>
    <t>Boquilla rosca hembra, 210-20º, 7,6 - 9,1 m.</t>
  </si>
  <si>
    <t>Boquilla rosca hembra, 360º, 7,6 - 9,1 m.</t>
  </si>
  <si>
    <t>Aspersor hidráulico, 1", 90º, BSP</t>
  </si>
  <si>
    <t>Aspersor hidráulico, 1", 180º, BSP</t>
  </si>
  <si>
    <t>Aspersor hidráulico, 1", 360º, BSP</t>
  </si>
  <si>
    <t>Aspersor eléctrico check-o-matic, 1", 180º, BSP</t>
  </si>
  <si>
    <t>Aspersor eléctrico check-o-matic, 1", 360º, BSP</t>
  </si>
  <si>
    <t>Aspersor eléctrico check-o-matic, 1", 90º, BSP</t>
  </si>
  <si>
    <t>Articulación de 3 codos 1" rosca BSP a BSP</t>
  </si>
  <si>
    <t>Articulación de 3 codos 1 1/2" rosca BSP a BSP</t>
  </si>
  <si>
    <t>Filtro malla autolimpiante, rosca de 2”</t>
  </si>
  <si>
    <t>Filtro malla autolimpiante, brida de 3”</t>
  </si>
  <si>
    <t>Codo Loco de 1"</t>
  </si>
  <si>
    <t>Llave 3/4"</t>
  </si>
  <si>
    <t>Codo Loco 3/4"</t>
  </si>
  <si>
    <t>Llave 1"</t>
  </si>
  <si>
    <t>Electroválvula de hierro fundido de 3" rosca</t>
  </si>
  <si>
    <t>Boquilla rosca macho, franja izquierda</t>
  </si>
  <si>
    <t>Boquilla rosca macho, franja derecha</t>
  </si>
  <si>
    <t>Boquilla rosca macho, lateral</t>
  </si>
  <si>
    <t>Boquilla rosca hembra, franja izquierda</t>
  </si>
  <si>
    <t>Boquilla rosca hembra, lateral</t>
  </si>
  <si>
    <t>Boquilla rosca hembra, franja derecha</t>
  </si>
  <si>
    <t>OBSERVACIONES</t>
  </si>
  <si>
    <t>Programador SOLEM SMART-IS de 2 est. para el control automático de riego vía WiFi y Bluetooth</t>
  </si>
  <si>
    <t>Programador SOLEM SMART-IS de 4 est. para el control automático de riego vía WiFi y Bluetooth</t>
  </si>
  <si>
    <t>Programador SOLEM SMART-IS de 6 est. para el control automático de riego vía WiFi y Bluetooth</t>
  </si>
  <si>
    <t>Programador SOLEM SMART-IS de 9 est. para el control automático de riego vía WiFi y Bluetooth</t>
  </si>
  <si>
    <t>Programador SOLEM SMART-IS de 12 est. para el control automático de riego vía WiFi y Bluetooth</t>
  </si>
  <si>
    <t>PROGRAMADOR A 220V SOLEM SMART-IS PARA EL CONTROL DEL RIEGO VÍA WIFI Y BLUETOOTH</t>
  </si>
  <si>
    <t>PROGRAMADOR DE RIEGO SOLEM BL-NR PARA GRIFO VÍA BLUETOOTH</t>
  </si>
  <si>
    <t>PROGRAMADOR A BATERÍA SOLEM BL-IP PARA EL CONTROL DE RIEGO VÍA BLUETOOTH</t>
  </si>
  <si>
    <t>PROGRAMADOR A 220V SOLEM BL-IS PARA EL CONTROL DE RIEGO VÍA BLUETOOTH</t>
  </si>
  <si>
    <t>Alta tarjeta GPRS de 50Mb</t>
  </si>
  <si>
    <t>RENOVA-ONLINE</t>
  </si>
  <si>
    <t>Renovación anual de la licencia de uso para sistemas online</t>
  </si>
  <si>
    <t>Solenoide 24 VAC (50HZ)</t>
  </si>
  <si>
    <t>VÁLVULAS RAF</t>
  </si>
  <si>
    <t>PG-POP/KIT-MET</t>
  </si>
  <si>
    <t>Cañón PLAYGROUD POP UP + Válvula RAF Metálica 3" rosca</t>
  </si>
  <si>
    <t>TARJETA-M2M</t>
  </si>
  <si>
    <t>Tubo Control 1/4" TORO. En rollos de 600 m.</t>
  </si>
  <si>
    <t>900-14</t>
  </si>
  <si>
    <t>Elevador aéreo difusor 570</t>
  </si>
  <si>
    <t>Tubería autocompensante a 33 cm. Rollo 100 metros</t>
  </si>
  <si>
    <t>Tubería autocompensante a 50 cm. Rollo 100 metros</t>
  </si>
  <si>
    <t>Tubería de goteo turbulento a 33 cm. Rollo 100 metros</t>
  </si>
  <si>
    <t>Tubería de goteo turbulento a 50 cm. Rollo 100 metros</t>
  </si>
  <si>
    <t>TUBERÍA MARRÓN DE GOTEO INTEGRADO AUTOCOMPENSANTE DE Ø16 MM</t>
  </si>
  <si>
    <t>TUBERÍA MARRÓN DE GOTEO INTEGRADO TURBULENTO DE Ø16 MM</t>
  </si>
  <si>
    <t>101/N12</t>
  </si>
  <si>
    <t>101/N14</t>
  </si>
  <si>
    <t>101/N16</t>
  </si>
  <si>
    <t>101/N18</t>
  </si>
  <si>
    <t>101/N20</t>
  </si>
  <si>
    <t>101/N22</t>
  </si>
  <si>
    <t>101/N24</t>
  </si>
  <si>
    <t>101/N28</t>
  </si>
  <si>
    <t>101/N30</t>
  </si>
  <si>
    <t>202/N20</t>
  </si>
  <si>
    <t>202/N22</t>
  </si>
  <si>
    <t>202/N25</t>
  </si>
  <si>
    <t>202/N27</t>
  </si>
  <si>
    <t>202/N30</t>
  </si>
  <si>
    <t>202/N32</t>
  </si>
  <si>
    <t>202/N35</t>
  </si>
  <si>
    <t>202/N37</t>
  </si>
  <si>
    <t>202/N40</t>
  </si>
  <si>
    <t>Boquilla 12 cañón Komet 101/140</t>
  </si>
  <si>
    <t>Boquilla 14 cañón Komet 101/140</t>
  </si>
  <si>
    <t>Boquilla 16 cañón Komet 101/140</t>
  </si>
  <si>
    <t>Boquilla 18 cañón Komet 101/140</t>
  </si>
  <si>
    <t>Boquilla 20 cañón Komet 101/140</t>
  </si>
  <si>
    <t>Boquilla 22 cañón Komet 101/140</t>
  </si>
  <si>
    <t>Boquilla 24 cañón Komet 101/140</t>
  </si>
  <si>
    <t>Boquilla 28 cañón Komet 101/140</t>
  </si>
  <si>
    <t>Boquilla 30 cañón Komet 101/140</t>
  </si>
  <si>
    <t>Boquilla 20 cañón Komet 160/202</t>
  </si>
  <si>
    <t>Boquilla 22 cañón Komet 160/202</t>
  </si>
  <si>
    <t>Boquilla 25 cañón Komet 160/202</t>
  </si>
  <si>
    <t>Boquilla 27 cañón Komet 160/202</t>
  </si>
  <si>
    <t>Boquilla 30 cañón Komet 160/202</t>
  </si>
  <si>
    <t>Boquilla 32 cañón Komet 160/202</t>
  </si>
  <si>
    <t>Boquilla 35 cañón Komet 160/202</t>
  </si>
  <si>
    <t>Boquilla 37 cañón Komet 160/202</t>
  </si>
  <si>
    <t>Boquilla 40 cañón Komet 160/202</t>
  </si>
  <si>
    <t>Cañon de riego KOMET 101 ULTRA</t>
  </si>
  <si>
    <t>KOMET 140/ULTRA-24</t>
  </si>
  <si>
    <t>KOMET 160/ULTRA-24</t>
  </si>
  <si>
    <t>KOMET 202/ULTRA-24</t>
  </si>
  <si>
    <t>Cañon de riego KOMET 140 ULTRA</t>
  </si>
  <si>
    <t>Cañon de riego KOMET 160 ULTRA</t>
  </si>
  <si>
    <t>Cañon de riego KOMET 202 ULTRA</t>
  </si>
  <si>
    <t>Cañón KOMET 101 ULTRA + Válvula P220 de 3"</t>
  </si>
  <si>
    <t>Cañón KOMET 101 ULTRA + Válvula Metálica RAF de 3"</t>
  </si>
  <si>
    <t>Programador SOLEM a batería de 1 estación controlado vía BLUETOOTH</t>
  </si>
  <si>
    <t>Programador SOLEM a batería de 2 estaciones controlado vía BLUETOOTH</t>
  </si>
  <si>
    <t>Programador SOLEM a batería de 4 estaciones controlado vía BLUETOOTH</t>
  </si>
  <si>
    <t>Programador SOLEM a batería de 6 estaciones controlado vía BLUETOOTH</t>
  </si>
  <si>
    <t>Programador SOLEM a 220V de 2 estaciones controlado vía BLUETOOTH</t>
  </si>
  <si>
    <t>Programador SOLEM a 220V de 4 estaciones controlado vía BLUETOOTH</t>
  </si>
  <si>
    <t>Programador SOLEM a 220V de 6 estaciones controlado vía BLUETOOTH</t>
  </si>
  <si>
    <t>Programador SOLEM a 220V de 9 estaciones controlado vía BLUETOOTH</t>
  </si>
  <si>
    <t>LR-BST25</t>
  </si>
  <si>
    <t>Estación base GPRS Solem para montaje exterior</t>
  </si>
  <si>
    <t>LR-IP1</t>
  </si>
  <si>
    <t>Programador Solem LoRa de 9V, de 1 estación</t>
  </si>
  <si>
    <t>LR-IP2</t>
  </si>
  <si>
    <t>Programador Solem LoRa de 9V, de 2 estaciones</t>
  </si>
  <si>
    <t>LR-IP4</t>
  </si>
  <si>
    <t>Programador Solem LoRa de 9V, de 4 estaciones</t>
  </si>
  <si>
    <t>LR-IP6</t>
  </si>
  <si>
    <t>Programador Solem LoRa de 9V, de 6 estaciones</t>
  </si>
  <si>
    <t>LR-FL</t>
  </si>
  <si>
    <t>Lector de caudal LoRa Solem</t>
  </si>
  <si>
    <t>LR-MS4</t>
  </si>
  <si>
    <t>PROGRAMADORES DE RIEGO</t>
  </si>
  <si>
    <t>SENSORES</t>
  </si>
  <si>
    <t>PROGRAMADOR GRIFO GALCON 11000EZ</t>
  </si>
  <si>
    <t>NCFCR-10</t>
  </si>
  <si>
    <t>Caudalímetro de 1” con sensor de impulso</t>
  </si>
  <si>
    <t>NCFCR-12</t>
  </si>
  <si>
    <t>Caudalímetro de 1 1/2” con sensor de impulso</t>
  </si>
  <si>
    <t>NCFCR-20</t>
  </si>
  <si>
    <t>Caudalímetro de 2” con sensor de impulso</t>
  </si>
  <si>
    <t>CAÑÓN DE RIEGO KOMET TG101</t>
  </si>
  <si>
    <t>SOLENOIDES</t>
  </si>
  <si>
    <t>Arqueta TORO económica USA</t>
  </si>
  <si>
    <t>Arqueta TORO redonda USA</t>
  </si>
  <si>
    <t>Arqueta TORO estándar USA</t>
  </si>
  <si>
    <t>Arqueta TORO Jumbo USA</t>
  </si>
  <si>
    <t>CONECTORES RÁPIDOS PARA TUBERÍA TOM KING</t>
  </si>
  <si>
    <t>Convertidor eléctrico/hidráulico 4 módulos</t>
  </si>
  <si>
    <t>Convertidor eléctrico/hidráulico 8 módulos</t>
  </si>
  <si>
    <t>EHC-01-04</t>
  </si>
  <si>
    <t>EHC-01-08</t>
  </si>
  <si>
    <t>Canón Tritón-L WVAC, boquilla de 15 mm, válvula en cabeza, ajustable</t>
  </si>
  <si>
    <t>Canón Tritón-L SWVAC, boquilla de 15 mm, válvula en cabeza, ajustable, superficie sintética</t>
  </si>
  <si>
    <t>Canón Tritón-L TCWVAC, boquilla de 15 mm, válvula en cabeza, ajustable, superficie natural y "turf cap"</t>
  </si>
  <si>
    <t>RV19938</t>
  </si>
  <si>
    <t>RV19849</t>
  </si>
  <si>
    <t>RV19809</t>
  </si>
  <si>
    <t>RV25367</t>
  </si>
  <si>
    <t>RV25395</t>
  </si>
  <si>
    <t>RV25374</t>
  </si>
  <si>
    <t>RV25398</t>
  </si>
  <si>
    <t>SG49142</t>
  </si>
  <si>
    <t>SB49112</t>
  </si>
  <si>
    <t>Cañón VP3, boquilla de 20 mm, válvula en cabeza</t>
  </si>
  <si>
    <t>Cañón VP3, boquilla de 20 mm, válvula en cabeza, sector scout</t>
  </si>
  <si>
    <t>Cañón VP3, boquilla de 20 mm, válvula en cabeza, sector scout, con cubierta para instalación en césped artificial</t>
  </si>
  <si>
    <t>Cañón VP3, boquilla de 20 mm, válvula en cabeza, con cubierta para instalación en césped artificial</t>
  </si>
  <si>
    <t>Programador Watercontrol de 24 VAC, con 4 estaciones, con Sector Scout</t>
  </si>
  <si>
    <t>Módulo de ampliación de 4 estaciones para el programador Watercontrol</t>
  </si>
  <si>
    <t>CAÑONES DE RIEGO PERROT TRITON-L</t>
  </si>
  <si>
    <t>CAÑONES DE RIEGO PERROT VP3</t>
  </si>
  <si>
    <t>Canón Tritón-L TCVAC, boquilla de 15 mm, válvula en cabeza, círculo completo, superficie natural y "turf cap"</t>
  </si>
  <si>
    <t>RV19838</t>
  </si>
  <si>
    <t>GSI-DC-SOLAR-212</t>
  </si>
  <si>
    <t>EAN</t>
  </si>
  <si>
    <t>MARCA</t>
  </si>
  <si>
    <t>SOLEM</t>
  </si>
  <si>
    <t>TORO</t>
  </si>
  <si>
    <t>IRRIDEA</t>
  </si>
  <si>
    <t>GALCON</t>
  </si>
  <si>
    <t>VARIOS</t>
  </si>
  <si>
    <t>TOM KING</t>
  </si>
  <si>
    <t>PERROT</t>
  </si>
  <si>
    <t>KOMET</t>
  </si>
  <si>
    <t>KOMET / TORO</t>
  </si>
  <si>
    <t>KOMET / VARIOS</t>
  </si>
  <si>
    <t>n/a</t>
  </si>
  <si>
    <t>N/A</t>
  </si>
  <si>
    <t>90258014478 + 90258014409</t>
  </si>
  <si>
    <t>90258014485 + 90258014409</t>
  </si>
  <si>
    <t>90258014478 + 90258014423</t>
  </si>
  <si>
    <t>90258014485 + 90258014423</t>
  </si>
  <si>
    <t>90258014478 + 90258014454</t>
  </si>
  <si>
    <t>90258014485 + 90258014454</t>
  </si>
  <si>
    <t>11000LS</t>
  </si>
  <si>
    <t>11000BT</t>
  </si>
  <si>
    <t>SB5000</t>
  </si>
  <si>
    <t>TEMP-1-DC-L</t>
  </si>
  <si>
    <t>TEMP-2-DC-L</t>
  </si>
  <si>
    <t>TEMP-4-DC-L</t>
  </si>
  <si>
    <t>TEMP-4</t>
  </si>
  <si>
    <t>TEMP-6</t>
  </si>
  <si>
    <t>TEMP-8</t>
  </si>
  <si>
    <t>SOLEM-SOLAR-KIT</t>
  </si>
  <si>
    <t>SOND-VENT</t>
  </si>
  <si>
    <t>Placa Solar para Estación base GPRS Solem para montaje exterior</t>
  </si>
  <si>
    <t>Sensor de Humedad Solem</t>
  </si>
  <si>
    <t>Sensor de Temperatura Solem</t>
  </si>
  <si>
    <t>Programador Solem Lora de 220‐24v  ‐  2 estaciones</t>
  </si>
  <si>
    <t>Programador Solem Lora de 220‐24v 220‐24v  ‐  4 estaciones</t>
  </si>
  <si>
    <t>Programador Solem Lora de 220‐24v ‐ 220‐24v  ‐  6 estaciones</t>
  </si>
  <si>
    <t>Programador Solem Lora de 220‐24v ‐ 220‐24v  -  9 estaciones</t>
  </si>
  <si>
    <t>Programador Solem Lora de 220‐24v ‐ 220‐24v  ‐  12 estaciones</t>
  </si>
  <si>
    <t>Programador GALCON Bluetooth 11000BT</t>
  </si>
  <si>
    <t>Programador GALCON Digital 11000LS</t>
  </si>
  <si>
    <t>Programador GALCON 11000EZ</t>
  </si>
  <si>
    <t>Programador Tempus WP a batería, 1 estación, con Bluetooth y LCD</t>
  </si>
  <si>
    <t>Programador Tempus WP a batería, 2 estaciones, con Bluetooth y LCD</t>
  </si>
  <si>
    <t>Programador Tempus WP a batería, 4 estaciones, con Bluetooth y LCD</t>
  </si>
  <si>
    <t>Programador Tempus, 220 V, 4 estaciones, de interior</t>
  </si>
  <si>
    <t>Programador Tempus, 220 V, 6 estaciones, de interior</t>
  </si>
  <si>
    <t>Programador Tempus, 220 V, 8 estaciones, de interior</t>
  </si>
  <si>
    <t>PROGRAMADOR TORO TEMPUS WP</t>
  </si>
  <si>
    <t>570Z-2P</t>
  </si>
  <si>
    <t>570Z-3P</t>
  </si>
  <si>
    <t>570Z-4P</t>
  </si>
  <si>
    <t>570S</t>
  </si>
  <si>
    <t>Ventosa Trifuncional Combinada PN10 de 1"</t>
  </si>
  <si>
    <t>Ventosa Trifuncional Combinada PN10 de 2"</t>
  </si>
  <si>
    <t>Ventosa Trifuncional Combinada PN16 de 1"</t>
  </si>
  <si>
    <t>Ventosa Trifuncional Combinada PN16 de 2"</t>
  </si>
  <si>
    <t>SMART-IS2</t>
  </si>
  <si>
    <t>SMART-IS4</t>
  </si>
  <si>
    <t>SMART-IS6</t>
  </si>
  <si>
    <t>SMART-IS9</t>
  </si>
  <si>
    <t>SMART-IS12</t>
  </si>
  <si>
    <t>SOND-HUMID</t>
  </si>
  <si>
    <t>TEMP-6-DC-L</t>
  </si>
  <si>
    <t>Programador Tempus WP a batería, 6 estaciones, con Bluetooth y LCD</t>
  </si>
  <si>
    <t>C x C</t>
  </si>
  <si>
    <t>500 m.</t>
  </si>
  <si>
    <t>100 m</t>
  </si>
  <si>
    <t>PR58-20</t>
  </si>
  <si>
    <t>PR58-30</t>
  </si>
  <si>
    <t>PR58-50</t>
  </si>
  <si>
    <t>600 m</t>
  </si>
  <si>
    <t>Reduc. de presión 1,4 bar, r. hembra, 3/4”</t>
  </si>
  <si>
    <t>Reduc. de presión 2,1 bar, r. hembra, 3/4”</t>
  </si>
  <si>
    <t>Reduc. de presión 3,5 bar, r. hembra, 3/4”</t>
  </si>
  <si>
    <t>AF202M</t>
  </si>
  <si>
    <t>AF203FS</t>
  </si>
  <si>
    <t>570Z-6SI</t>
  </si>
  <si>
    <t>570Z-12SI</t>
  </si>
  <si>
    <t>Difusor 570 Z de 6" emergente toma lateral</t>
  </si>
  <si>
    <t>Difusor 570 Z de 12" emergente toma lateral</t>
  </si>
  <si>
    <t>021038982762</t>
  </si>
  <si>
    <t>021038982779</t>
  </si>
  <si>
    <t>021038982786</t>
  </si>
  <si>
    <t>021038982793</t>
  </si>
  <si>
    <t>LR-MB-10</t>
  </si>
  <si>
    <t>Estación base WiFI Solem para montaje interior 10 módulos</t>
  </si>
  <si>
    <t>Estación base WiFI Solem para montaje interior 30 módulos</t>
  </si>
  <si>
    <t>LR-IP-FL-1</t>
  </si>
  <si>
    <t>LR-IP-FL-2</t>
  </si>
  <si>
    <t>LR-IP-FL-4</t>
  </si>
  <si>
    <t>LR-IP-FL-6</t>
  </si>
  <si>
    <t>Programador Solem LoRa de 9V, de 1 estación con control de caudal</t>
  </si>
  <si>
    <t>Programador Solem LoRa de 9V, de 2 estación con control de caudal</t>
  </si>
  <si>
    <t>Programador Solem LoRa de 9V, de 4 estación con control de caudal</t>
  </si>
  <si>
    <t>Programador Solem LoRa de 9V, de 6 estación con control de caudal</t>
  </si>
  <si>
    <t>%</t>
  </si>
  <si>
    <t>LR-MS1</t>
  </si>
  <si>
    <t>Lector de sensores LoRa Solem 1 sensor</t>
  </si>
  <si>
    <t>Lector de sensores LoRa Solem 4 sensores</t>
  </si>
  <si>
    <t>WOOBEE-1</t>
  </si>
  <si>
    <t>WOOBEE-2</t>
  </si>
  <si>
    <t>WOOBEE-4</t>
  </si>
  <si>
    <t>WOOBEE-6</t>
  </si>
  <si>
    <t>Programador SOLEM a batería de 1 estación controlado vía BLUETOOTH y LCD</t>
  </si>
  <si>
    <t>Programador SOLEM a batería de 2 estaciones controlado vía BLUETOOTH y LCD</t>
  </si>
  <si>
    <t>Programador SOLEM a batería de 4 estaciones controlado vía BLUETOOTH y LCD</t>
  </si>
  <si>
    <t>Programador SOLEM a batería de 6 estaciones controlado vía BLUETOOTH y LCD</t>
  </si>
  <si>
    <t>TEMP-1-DC</t>
  </si>
  <si>
    <t>Programador Tempus WP a batería, 1 estación, con Bluetooth</t>
  </si>
  <si>
    <t>TEMP-2-DC</t>
  </si>
  <si>
    <t>Programador Tempus WP a batería, 2 estaciones, con Bluetooth</t>
  </si>
  <si>
    <t xml:space="preserve">Programador Tempus WP a batería, 4 estaciones, con Bluetooth </t>
  </si>
  <si>
    <t>Programador Tempus WP a batería, 6 estaciones, con Bluetooth</t>
  </si>
  <si>
    <t>TEMP-4-DC</t>
  </si>
  <si>
    <t>TEMP-6-DC</t>
  </si>
  <si>
    <t>PROGRAMADOR TORO TEMPUS</t>
  </si>
  <si>
    <t>TEMP-WF</t>
  </si>
  <si>
    <t>Llave WiFI para programador Tempus</t>
  </si>
  <si>
    <t>PROGRAMADOR TORO PRO</t>
  </si>
  <si>
    <t>TEMP-P</t>
  </si>
  <si>
    <t>Programador Tempus pro</t>
  </si>
  <si>
    <t>TEMP-P-SM</t>
  </si>
  <si>
    <t>Modulo de ampliación 4 estaciones</t>
  </si>
  <si>
    <t>NCFCR-10-C</t>
  </si>
  <si>
    <t>Caudalímetro de 1" con sensor de impulso composite</t>
  </si>
  <si>
    <t>TEMP-B-4</t>
  </si>
  <si>
    <t>Módulo posterior de 4 estaciones, trans. Externo 220 VAC</t>
  </si>
  <si>
    <t>TEMP-B-6</t>
  </si>
  <si>
    <t>Módulo posterior de 6 estaciones, trans. Externo 220 VAC</t>
  </si>
  <si>
    <t>TEMP-B-8</t>
  </si>
  <si>
    <t>Módulo posterior de 8 estaciones, trans. Externo 220 VAC</t>
  </si>
  <si>
    <t>TEMP-MOD</t>
  </si>
  <si>
    <t>PROGRAMADOR IRRIDEA</t>
  </si>
  <si>
    <t>IRRI-PROG-24</t>
  </si>
  <si>
    <t>Programador IRRIDEA 24 estaciones</t>
  </si>
  <si>
    <t>IRRI-PROG-DEC</t>
  </si>
  <si>
    <t>Programador IRRIDEA 200 estaciones Decoder</t>
  </si>
  <si>
    <t xml:space="preserve">C </t>
  </si>
  <si>
    <t>Kit Ampli 24 etaciones programador IRRIDEA</t>
  </si>
  <si>
    <t>Kit Ampl. 16 etaciones programador IRRIDEA</t>
  </si>
  <si>
    <t>Decoder 1 est IRRIDEA</t>
  </si>
  <si>
    <t>Protección Línea Decoder Irridea</t>
  </si>
  <si>
    <t>SISTEMA DE GESTIÓN DE RIEGO IRRIDEA SMART</t>
  </si>
  <si>
    <t>IRRI-IPEX12G</t>
  </si>
  <si>
    <t>Controlador GPRS con panel solar</t>
  </si>
  <si>
    <t>100 €/año</t>
  </si>
  <si>
    <t>60 €/año</t>
  </si>
  <si>
    <t>NCFR-10</t>
  </si>
  <si>
    <t>Caudalímetro de 1" con sensor de impulso</t>
  </si>
  <si>
    <t>NCFR-12</t>
  </si>
  <si>
    <t>Caudalímetro de 1 1/2" con sensor de impulso</t>
  </si>
  <si>
    <t>NCFR-20</t>
  </si>
  <si>
    <t>Caudalímetro de 2" con sensor de impulso</t>
  </si>
  <si>
    <t>IRRI-SEN-10HS</t>
  </si>
  <si>
    <t>Sensor de humedad de suelo 10 HS</t>
  </si>
  <si>
    <t>IRRI-SW-WEB</t>
  </si>
  <si>
    <t>Licencia WEB</t>
  </si>
  <si>
    <t>IRRI-KIT-IPEX04</t>
  </si>
  <si>
    <t>Kit de comunicación IRRIDEA</t>
  </si>
  <si>
    <t>TARJETA-MSM</t>
  </si>
  <si>
    <t>Tarjeta M2M</t>
  </si>
  <si>
    <t>PROGRAMADOR A BATERÍA SOLEM BL-AG (AGRICOLA)</t>
  </si>
  <si>
    <t>BL-AG1</t>
  </si>
  <si>
    <t>Programador SOLEM agrícola a batería de 1 estación controlado vía BLUETOOTH</t>
  </si>
  <si>
    <t>Programador SOLEM agrícola a batería de 2 estación controlado vía BLUETOOTH</t>
  </si>
  <si>
    <t>Programador SOLEM agrícola a batería de 4 estación controlado vía BLUETOOTH</t>
  </si>
  <si>
    <t>PROGRAMADOR A BATERÍA CON PANTALLA LCD SOLEM WOOBEE</t>
  </si>
  <si>
    <t>ESTACION BASE GPRS MONTAJE EXTERIOR</t>
  </si>
  <si>
    <t>Alta tarjeta GPRS</t>
  </si>
  <si>
    <t>ESTACION BASE WIFI MONTAJE INTERIOR</t>
  </si>
  <si>
    <t>LR-MB-30</t>
  </si>
  <si>
    <t>LECTORES CAUDAL</t>
  </si>
  <si>
    <t>LECTORES SENSORES</t>
  </si>
  <si>
    <t>PROGRAMADOR BATERIA SOLEM LORA</t>
  </si>
  <si>
    <t>PROGRAMADOR ELECTRICO SOLEM LORA</t>
  </si>
  <si>
    <t xml:space="preserve">MÓDULO SOLEM DE AUTOMATIZACIÓN DE INTERRUPTORES </t>
  </si>
  <si>
    <t>LR-OL</t>
  </si>
  <si>
    <t>Controlador de interruptores</t>
  </si>
  <si>
    <t>RELAY</t>
  </si>
  <si>
    <t>Relé de control</t>
  </si>
  <si>
    <t>Programador Galcon GSI DC SOLAR de 8 estaciones (ampliable a 12 estaciones) * Incluye GSI DC de 8 est + panel solar.</t>
  </si>
  <si>
    <t>RT17839</t>
  </si>
  <si>
    <t>RT17844</t>
  </si>
  <si>
    <t>RT17845</t>
  </si>
  <si>
    <t>RT17471</t>
  </si>
  <si>
    <t>RT17473</t>
  </si>
  <si>
    <t>Alicate de instalación arandela reten válvula de pie.</t>
  </si>
  <si>
    <t>Tubo extractor válvula de pie</t>
  </si>
  <si>
    <t>Boquilla Triton-L 13 mm Perrot</t>
  </si>
  <si>
    <t>Boquilla Triton-L 15 mm Perrot</t>
  </si>
  <si>
    <t>Boquilla Triton-L 17 mm Perrot</t>
  </si>
  <si>
    <t>Gancho extractor arandela reten válvula de pie</t>
  </si>
  <si>
    <t>Elevador de válvula VP3</t>
  </si>
  <si>
    <t>Boquilla VP3 16 mm Perrot</t>
  </si>
  <si>
    <t>Boquilla VP3 24 mm Perrot</t>
  </si>
  <si>
    <t>TTAP</t>
  </si>
  <si>
    <t>Tapón marrón diámetro Ø 16 marron</t>
  </si>
  <si>
    <t>TR-AV</t>
  </si>
  <si>
    <t>Válvula antivacío 1/2" rosca macho</t>
  </si>
  <si>
    <t>118-5983</t>
  </si>
  <si>
    <t>DISEÑO EXPRES</t>
  </si>
  <si>
    <t>D-EXPRES</t>
  </si>
  <si>
    <t>Proyecto de Riego. Diseño Exprés.</t>
  </si>
  <si>
    <t>Carátula programador TEMPUS</t>
  </si>
  <si>
    <t>BL-AG2</t>
  </si>
  <si>
    <t>BL-AG4</t>
  </si>
  <si>
    <t>LISTA 2021</t>
  </si>
  <si>
    <t>EXT-10M-MB</t>
  </si>
  <si>
    <t>Extensión cable/antena 10 metros</t>
  </si>
  <si>
    <t>Consultar</t>
  </si>
  <si>
    <t>Sensor de Viento por pulsos</t>
  </si>
  <si>
    <t>SOND-PLUVIO-01</t>
  </si>
  <si>
    <t>SOND-TEMP</t>
  </si>
  <si>
    <t>LR-IS2-FL-2</t>
  </si>
  <si>
    <t>LR-IS4-FL-4</t>
  </si>
  <si>
    <t>LR-IS6-FL-6</t>
  </si>
  <si>
    <t>LR-IS9-FL-9</t>
  </si>
  <si>
    <t>LR-IS12-FL-12</t>
  </si>
  <si>
    <t>EZP-22-94</t>
  </si>
  <si>
    <t>Válvula EZ-FLO PLUS de 1" con regulador, r/m, con solenoide latch</t>
  </si>
  <si>
    <t>931031799003</t>
  </si>
  <si>
    <t>VÁLVULAS ELÉCTRICAS TORO 3/4</t>
  </si>
  <si>
    <t>EU-VSPACE-075-S</t>
  </si>
  <si>
    <t>Válvula Eléctrica de 3/4" VSPACE 24 voltios</t>
  </si>
  <si>
    <t>Arqueta TORO  pequeña UE</t>
  </si>
  <si>
    <t>Arqueta TORO redonda UE</t>
  </si>
  <si>
    <t>Arqueta TORO estándar UE</t>
  </si>
  <si>
    <t>Arqueta TORO Jumbo UE</t>
  </si>
  <si>
    <t>HOLMAN</t>
  </si>
  <si>
    <t>Super Funny Pipe Flex 20 cm. 1/12" x 3/4"</t>
  </si>
  <si>
    <t>Super Funny Pipe Flex 20 cm. 1/2" x 1/2"</t>
  </si>
  <si>
    <t>Super Funny Pipe Flex 30 cm. 1/2" x 1/2"</t>
  </si>
  <si>
    <t>Super Funny Pipe Flex 30 cm. 1/2" x 3/4"</t>
  </si>
  <si>
    <t>RT17469</t>
  </si>
  <si>
    <t>RT25359</t>
  </si>
  <si>
    <t>RB25412</t>
  </si>
  <si>
    <t>RB25414</t>
  </si>
  <si>
    <t>TRTU</t>
  </si>
  <si>
    <t>TSJ-10B-12-3-10QC</t>
  </si>
  <si>
    <t>Articulación QC 1"</t>
  </si>
  <si>
    <t>LR-MB-25</t>
  </si>
  <si>
    <t>Estación base WiFI Solem para montaje interior 25 módulos</t>
  </si>
  <si>
    <t>Pluviometro Solem</t>
  </si>
  <si>
    <t>Codo de Unión marron 90º de 16 mm</t>
  </si>
  <si>
    <t>TRMUM</t>
  </si>
  <si>
    <t>Manguito Unión marron  de 16 mm</t>
  </si>
  <si>
    <t>TE de Unión marrón de 16 mm</t>
  </si>
  <si>
    <t>AFN-18</t>
  </si>
  <si>
    <t>Anillo final negro de 18 mm</t>
  </si>
  <si>
    <t>TRES</t>
  </si>
  <si>
    <t>Estaca de sujección marrón para tubería de 16 mm</t>
  </si>
  <si>
    <t>Programador grifo controlado vía bluetooth</t>
  </si>
  <si>
    <t>691-51-921</t>
  </si>
  <si>
    <t>Aspersor hidráulico, 1 1/2", 90º, BSP</t>
  </si>
  <si>
    <t>692-51-921</t>
  </si>
  <si>
    <t>Aspersor hidráulico, 1 1/2", 180º, BSP</t>
  </si>
  <si>
    <t>694-51-921</t>
  </si>
  <si>
    <t>Aspersor hidráulico, 1 1/2", 360º, BSP</t>
  </si>
  <si>
    <t>691-06-921</t>
  </si>
  <si>
    <t>Aspersor eléctrico 1 1/2", 90º, BSP</t>
  </si>
  <si>
    <t>692-06-921</t>
  </si>
  <si>
    <t>Aspersor eléctrico 1 1/2", 180º, BSP</t>
  </si>
  <si>
    <t>Aspersor eléctrico 1 1/2", 360º, BSP</t>
  </si>
  <si>
    <t>694-06-921</t>
  </si>
  <si>
    <t>T5PE3.0-RS</t>
  </si>
  <si>
    <t>OBSOLETO</t>
  </si>
  <si>
    <t>SIN DISPONIBILIDAD</t>
  </si>
  <si>
    <t>TTT-9V</t>
  </si>
  <si>
    <t>Prograamdor grifo TORO</t>
  </si>
  <si>
    <t>DISPONIBLE 15 NOVIEMBRE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</si>
</sst>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0\ &quot;€&quot;"/>
    <numFmt numFmtId="168" formatCode="0.000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\ _€"/>
    <numFmt numFmtId="175" formatCode="_-* #,##0.00\ [$€-1]_-;\-* #,##0.00\ [$€-1]_-;_-* &quot;-&quot;??\ [$€-1]_-;_-@_-"/>
    <numFmt numFmtId="176" formatCode="0.00\ \€"/>
    <numFmt numFmtId="177" formatCode="[$-C0A]dddd\,\ d&quot; de &quot;mmmm&quot; de &quot;yyyy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#,##0.00_ ;\-#,##0.00\ "/>
  </numFmts>
  <fonts count="61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18"/>
      <name val="Calibri"/>
      <family val="2"/>
    </font>
    <font>
      <u val="single"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theme="0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55" fillId="33" borderId="0" xfId="0" applyFont="1" applyFill="1" applyAlignment="1">
      <alignment/>
    </xf>
    <xf numFmtId="0" fontId="27" fillId="34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6" fontId="56" fillId="0" borderId="0" xfId="0" applyNumberFormat="1" applyFont="1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34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3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166" fontId="24" fillId="0" borderId="0" xfId="0" applyNumberFormat="1" applyFont="1" applyAlignment="1">
      <alignment horizontal="right"/>
    </xf>
    <xf numFmtId="0" fontId="2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66" fontId="24" fillId="0" borderId="0" xfId="0" applyNumberFormat="1" applyFont="1" applyAlignment="1">
      <alignment horizontal="center"/>
    </xf>
    <xf numFmtId="166" fontId="27" fillId="34" borderId="0" xfId="0" applyNumberFormat="1" applyFont="1" applyFill="1" applyAlignment="1">
      <alignment horizontal="center"/>
    </xf>
    <xf numFmtId="167" fontId="24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6" fontId="24" fillId="33" borderId="0" xfId="0" applyNumberFormat="1" applyFont="1" applyFill="1" applyAlignment="1">
      <alignment horizontal="right"/>
    </xf>
    <xf numFmtId="166" fontId="24" fillId="33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166" fontId="24" fillId="6" borderId="0" xfId="0" applyNumberFormat="1" applyFont="1" applyFill="1" applyAlignment="1">
      <alignment horizontal="right"/>
    </xf>
    <xf numFmtId="166" fontId="24" fillId="6" borderId="0" xfId="0" applyNumberFormat="1" applyFont="1" applyFill="1" applyAlignment="1">
      <alignment/>
    </xf>
    <xf numFmtId="8" fontId="24" fillId="6" borderId="0" xfId="0" applyNumberFormat="1" applyFont="1" applyFill="1" applyAlignment="1">
      <alignment/>
    </xf>
    <xf numFmtId="166" fontId="57" fillId="33" borderId="0" xfId="0" applyNumberFormat="1" applyFont="1" applyFill="1" applyAlignment="1">
      <alignment horizontal="center" wrapText="1"/>
    </xf>
    <xf numFmtId="10" fontId="57" fillId="33" borderId="0" xfId="0" applyNumberFormat="1" applyFont="1" applyFill="1" applyAlignment="1">
      <alignment horizontal="center" vertical="center" wrapText="1"/>
    </xf>
    <xf numFmtId="10" fontId="57" fillId="33" borderId="0" xfId="0" applyNumberFormat="1" applyFont="1" applyFill="1" applyAlignment="1">
      <alignment horizontal="center" wrapText="1"/>
    </xf>
    <xf numFmtId="0" fontId="24" fillId="4" borderId="0" xfId="0" applyFont="1" applyFill="1" applyAlignment="1">
      <alignment/>
    </xf>
    <xf numFmtId="0" fontId="5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6" fontId="24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/>
    </xf>
    <xf numFmtId="166" fontId="24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24" fillId="7" borderId="0" xfId="0" applyFont="1" applyFill="1" applyAlignment="1">
      <alignment/>
    </xf>
    <xf numFmtId="14" fontId="0" fillId="0" borderId="0" xfId="0" applyNumberFormat="1" applyFont="1" applyAlignment="1">
      <alignment/>
    </xf>
    <xf numFmtId="10" fontId="24" fillId="0" borderId="0" xfId="0" applyNumberFormat="1" applyFont="1" applyAlignment="1">
      <alignment horizontal="center"/>
    </xf>
    <xf numFmtId="10" fontId="24" fillId="33" borderId="0" xfId="0" applyNumberFormat="1" applyFont="1" applyFill="1" applyAlignment="1">
      <alignment horizontal="center"/>
    </xf>
    <xf numFmtId="10" fontId="24" fillId="6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 horizontal="center"/>
    </xf>
    <xf numFmtId="10" fontId="56" fillId="0" borderId="0" xfId="0" applyNumberFormat="1" applyFont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30" fillId="0" borderId="0" xfId="0" applyNumberFormat="1" applyFont="1" applyAlignment="1">
      <alignment horizontal="center"/>
    </xf>
    <xf numFmtId="166" fontId="24" fillId="3" borderId="0" xfId="0" applyNumberFormat="1" applyFont="1" applyFill="1" applyAlignment="1">
      <alignment horizontal="right"/>
    </xf>
    <xf numFmtId="10" fontId="24" fillId="3" borderId="0" xfId="0" applyNumberFormat="1" applyFont="1" applyFill="1" applyAlignment="1">
      <alignment horizontal="center"/>
    </xf>
    <xf numFmtId="166" fontId="24" fillId="3" borderId="0" xfId="0" applyNumberFormat="1" applyFont="1" applyFill="1" applyAlignment="1">
      <alignment/>
    </xf>
    <xf numFmtId="166" fontId="27" fillId="0" borderId="0" xfId="0" applyNumberFormat="1" applyFont="1" applyFill="1" applyAlignment="1">
      <alignment horizontal="center"/>
    </xf>
    <xf numFmtId="167" fontId="24" fillId="0" borderId="0" xfId="0" applyNumberFormat="1" applyFont="1" applyFill="1" applyAlignment="1">
      <alignment horizontal="right"/>
    </xf>
    <xf numFmtId="0" fontId="57" fillId="33" borderId="0" xfId="0" applyNumberFormat="1" applyFont="1" applyFill="1" applyAlignment="1">
      <alignment horizontal="center" wrapText="1"/>
    </xf>
    <xf numFmtId="15" fontId="57" fillId="33" borderId="0" xfId="0" applyNumberFormat="1" applyFont="1" applyFill="1" applyAlignment="1">
      <alignment horizontal="center" wrapText="1"/>
    </xf>
    <xf numFmtId="166" fontId="56" fillId="0" borderId="0" xfId="0" applyNumberFormat="1" applyFont="1" applyFill="1" applyAlignment="1">
      <alignment horizontal="right"/>
    </xf>
    <xf numFmtId="10" fontId="56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left"/>
    </xf>
    <xf numFmtId="0" fontId="27" fillId="35" borderId="0" xfId="0" applyFont="1" applyFill="1" applyAlignment="1">
      <alignment/>
    </xf>
    <xf numFmtId="9" fontId="56" fillId="0" borderId="0" xfId="56" applyFont="1" applyAlignment="1">
      <alignment horizontal="center"/>
    </xf>
    <xf numFmtId="0" fontId="56" fillId="36" borderId="0" xfId="0" applyFont="1" applyFill="1" applyAlignment="1">
      <alignment/>
    </xf>
    <xf numFmtId="0" fontId="56" fillId="36" borderId="0" xfId="0" applyFont="1" applyFill="1" applyAlignment="1">
      <alignment horizontal="center"/>
    </xf>
    <xf numFmtId="166" fontId="56" fillId="36" borderId="0" xfId="0" applyNumberFormat="1" applyFont="1" applyFill="1" applyAlignment="1">
      <alignment/>
    </xf>
    <xf numFmtId="10" fontId="56" fillId="36" borderId="0" xfId="0" applyNumberFormat="1" applyFont="1" applyFill="1" applyAlignment="1">
      <alignment horizontal="center"/>
    </xf>
    <xf numFmtId="166" fontId="56" fillId="36" borderId="0" xfId="0" applyNumberFormat="1" applyFont="1" applyFill="1" applyAlignment="1">
      <alignment horizontal="center"/>
    </xf>
    <xf numFmtId="0" fontId="24" fillId="0" borderId="0" xfId="0" applyFont="1" applyAlignment="1" quotePrefix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176" fontId="59" fillId="0" borderId="0" xfId="0" applyNumberFormat="1" applyFont="1" applyAlignment="1">
      <alignment horizontal="center" vertical="top" shrinkToFit="1"/>
    </xf>
    <xf numFmtId="0" fontId="24" fillId="0" borderId="0" xfId="0" applyFont="1" applyFill="1" applyAlignment="1" quotePrefix="1">
      <alignment horizontal="center"/>
    </xf>
    <xf numFmtId="0" fontId="24" fillId="3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 indent="6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1066800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919"/>
  <sheetViews>
    <sheetView tabSelected="1" zoomScale="85" zoomScaleNormal="85" zoomScalePageLayoutView="86" workbookViewId="0" topLeftCell="A211">
      <selection activeCell="J714" sqref="J714"/>
    </sheetView>
  </sheetViews>
  <sheetFormatPr defaultColWidth="11.421875" defaultRowHeight="12.75"/>
  <cols>
    <col min="1" max="1" width="29.57421875" style="1" customWidth="1"/>
    <col min="2" max="2" width="52.421875" style="1" customWidth="1"/>
    <col min="3" max="3" width="7.421875" style="24" customWidth="1"/>
    <col min="4" max="4" width="16.140625" style="45" customWidth="1"/>
    <col min="5" max="5" width="7.421875" style="25" bestFit="1" customWidth="1"/>
    <col min="6" max="6" width="5.8515625" style="13" bestFit="1" customWidth="1"/>
    <col min="7" max="7" width="9.421875" style="9" hidden="1" customWidth="1"/>
    <col min="8" max="8" width="8.57421875" style="9" bestFit="1" customWidth="1"/>
    <col min="9" max="9" width="8.8515625" style="9" bestFit="1" customWidth="1"/>
    <col min="10" max="10" width="7.140625" style="70" bestFit="1" customWidth="1"/>
    <col min="11" max="11" width="20.57421875" style="9" bestFit="1" customWidth="1"/>
    <col min="12" max="16384" width="11.421875" style="1" customWidth="1"/>
  </cols>
  <sheetData>
    <row r="1" ht="12.75"/>
    <row r="2" ht="12.75"/>
    <row r="3" ht="12.75"/>
    <row r="4" spans="2:11" ht="23.25">
      <c r="B4" s="12" t="s">
        <v>775</v>
      </c>
      <c r="C4" s="12"/>
      <c r="D4" s="12"/>
      <c r="F4" s="45"/>
      <c r="G4" s="44"/>
      <c r="H4" s="44"/>
      <c r="I4" s="44"/>
      <c r="J4" s="66"/>
      <c r="K4" s="1"/>
    </row>
    <row r="5" ht="12.75"/>
    <row r="6" ht="12.75"/>
    <row r="7" ht="12.75"/>
    <row r="8" ht="12.75"/>
    <row r="9" ht="12.75"/>
    <row r="10" spans="1:11" ht="12.75">
      <c r="A10" s="4" t="s">
        <v>964</v>
      </c>
      <c r="B10" s="6"/>
      <c r="C10" s="6"/>
      <c r="D10" s="31"/>
      <c r="E10" s="31"/>
      <c r="F10" s="31"/>
      <c r="G10" s="6"/>
      <c r="H10" s="6"/>
      <c r="I10" s="6"/>
      <c r="J10" s="67"/>
      <c r="K10" s="6"/>
    </row>
    <row r="11" spans="6:11" ht="12.75">
      <c r="F11" s="45"/>
      <c r="G11" s="46"/>
      <c r="H11" s="46"/>
      <c r="I11" s="46"/>
      <c r="J11" s="66"/>
      <c r="K11" s="10"/>
    </row>
    <row r="12" spans="1:11" s="44" customFormat="1" ht="12.75">
      <c r="A12" s="27" t="s">
        <v>1055</v>
      </c>
      <c r="D12" s="45"/>
      <c r="E12" s="45"/>
      <c r="F12" s="45"/>
      <c r="G12" s="30"/>
      <c r="H12" s="30"/>
      <c r="I12" s="30"/>
      <c r="J12" s="66"/>
      <c r="K12" s="10"/>
    </row>
    <row r="13" spans="1:11" s="44" customFormat="1" ht="25.5">
      <c r="A13" s="84" t="s">
        <v>642</v>
      </c>
      <c r="B13" s="28" t="s">
        <v>35</v>
      </c>
      <c r="C13" s="29" t="s">
        <v>1008</v>
      </c>
      <c r="D13" s="29" t="s">
        <v>1007</v>
      </c>
      <c r="E13" s="29" t="s">
        <v>36</v>
      </c>
      <c r="F13" s="29" t="s">
        <v>1072</v>
      </c>
      <c r="G13" s="79" t="s">
        <v>1214</v>
      </c>
      <c r="H13" s="80">
        <v>44389</v>
      </c>
      <c r="I13" s="80">
        <v>44545</v>
      </c>
      <c r="J13" s="54"/>
      <c r="K13" s="35" t="s">
        <v>871</v>
      </c>
    </row>
    <row r="14" spans="1:11" s="44" customFormat="1" ht="12.75">
      <c r="A14" s="57" t="s">
        <v>1115</v>
      </c>
      <c r="B14" s="44" t="s">
        <v>1116</v>
      </c>
      <c r="C14" s="44" t="s">
        <v>1010</v>
      </c>
      <c r="D14" s="91" t="s">
        <v>1088</v>
      </c>
      <c r="E14" s="45" t="s">
        <v>588</v>
      </c>
      <c r="F14" s="45">
        <v>1</v>
      </c>
      <c r="G14" s="49">
        <v>102.92</v>
      </c>
      <c r="H14" s="49">
        <f>G14*1.04</f>
        <v>107.0368</v>
      </c>
      <c r="I14" s="49">
        <f>H14*1.06</f>
        <v>113.45900800000001</v>
      </c>
      <c r="J14" s="68">
        <f>I14/H14</f>
        <v>1.06</v>
      </c>
      <c r="K14" s="38"/>
    </row>
    <row r="15" spans="1:11" s="44" customFormat="1" ht="12.75">
      <c r="A15" s="57" t="s">
        <v>1117</v>
      </c>
      <c r="B15" s="44" t="s">
        <v>1118</v>
      </c>
      <c r="C15" s="44" t="s">
        <v>1010</v>
      </c>
      <c r="D15" s="91" t="s">
        <v>1089</v>
      </c>
      <c r="E15" s="45" t="s">
        <v>588</v>
      </c>
      <c r="F15" s="45">
        <v>1</v>
      </c>
      <c r="G15" s="49">
        <v>140.48</v>
      </c>
      <c r="H15" s="49">
        <f>G15*1.04</f>
        <v>146.0992</v>
      </c>
      <c r="I15" s="49">
        <f>H15*1.06</f>
        <v>154.865152</v>
      </c>
      <c r="J15" s="68">
        <f>I15/H15</f>
        <v>1.06</v>
      </c>
      <c r="K15" s="38"/>
    </row>
    <row r="16" spans="1:11" s="44" customFormat="1" ht="12.75">
      <c r="A16" s="57" t="s">
        <v>1121</v>
      </c>
      <c r="B16" s="44" t="s">
        <v>1119</v>
      </c>
      <c r="C16" s="44" t="s">
        <v>1010</v>
      </c>
      <c r="D16" s="91" t="s">
        <v>1090</v>
      </c>
      <c r="E16" s="45" t="s">
        <v>588</v>
      </c>
      <c r="F16" s="45">
        <v>1</v>
      </c>
      <c r="G16" s="49">
        <v>161.34</v>
      </c>
      <c r="H16" s="49">
        <f>G16*1.04</f>
        <v>167.7936</v>
      </c>
      <c r="I16" s="49">
        <f>H16*1.06</f>
        <v>177.861216</v>
      </c>
      <c r="J16" s="68">
        <f>I16/H16</f>
        <v>1.06</v>
      </c>
      <c r="K16" s="38"/>
    </row>
    <row r="17" spans="1:11" s="44" customFormat="1" ht="12.75">
      <c r="A17" s="57" t="s">
        <v>1122</v>
      </c>
      <c r="B17" s="44" t="s">
        <v>1120</v>
      </c>
      <c r="C17" s="44" t="s">
        <v>1010</v>
      </c>
      <c r="D17" s="91" t="s">
        <v>1091</v>
      </c>
      <c r="E17" s="45" t="s">
        <v>588</v>
      </c>
      <c r="F17" s="45">
        <v>1</v>
      </c>
      <c r="G17" s="49">
        <v>184.98</v>
      </c>
      <c r="H17" s="49">
        <f>G17*1.04</f>
        <v>192.3792</v>
      </c>
      <c r="I17" s="49">
        <f>H17*1.06</f>
        <v>203.921952</v>
      </c>
      <c r="J17" s="68">
        <f>I17/H17</f>
        <v>1.06</v>
      </c>
      <c r="K17" s="38"/>
    </row>
    <row r="18" spans="1:11" s="44" customFormat="1" ht="15">
      <c r="A18" s="48"/>
      <c r="D18" s="45"/>
      <c r="E18" s="45"/>
      <c r="F18" s="45"/>
      <c r="G18" s="46"/>
      <c r="H18" s="46"/>
      <c r="I18" s="46"/>
      <c r="J18" s="66"/>
      <c r="K18" s="13"/>
    </row>
    <row r="19" spans="1:11" s="44" customFormat="1" ht="12.75">
      <c r="A19" s="27"/>
      <c r="D19" s="45"/>
      <c r="E19" s="45"/>
      <c r="F19" s="45"/>
      <c r="G19" s="30"/>
      <c r="H19" s="30"/>
      <c r="I19" s="30"/>
      <c r="J19" s="66"/>
      <c r="K19" s="13"/>
    </row>
    <row r="20" spans="1:11" s="44" customFormat="1" ht="25.5">
      <c r="A20" s="84" t="s">
        <v>642</v>
      </c>
      <c r="B20" s="28" t="s">
        <v>35</v>
      </c>
      <c r="C20" s="29" t="s">
        <v>1008</v>
      </c>
      <c r="D20" s="29" t="s">
        <v>1007</v>
      </c>
      <c r="E20" s="29" t="s">
        <v>36</v>
      </c>
      <c r="F20" s="29" t="s">
        <v>1072</v>
      </c>
      <c r="G20" s="52" t="s">
        <v>1214</v>
      </c>
      <c r="H20" s="52"/>
      <c r="I20" s="52"/>
      <c r="J20" s="54"/>
      <c r="K20" s="35" t="s">
        <v>871</v>
      </c>
    </row>
    <row r="21" spans="1:11" s="44" customFormat="1" ht="12.75">
      <c r="A21" s="57" t="s">
        <v>1030</v>
      </c>
      <c r="B21" s="44" t="s">
        <v>1049</v>
      </c>
      <c r="C21" s="44" t="s">
        <v>1010</v>
      </c>
      <c r="D21" s="91" t="s">
        <v>1088</v>
      </c>
      <c r="E21" s="45" t="s">
        <v>588</v>
      </c>
      <c r="F21" s="45">
        <v>1</v>
      </c>
      <c r="G21" s="49">
        <v>122.4</v>
      </c>
      <c r="H21" s="49">
        <f>G21*1.04</f>
        <v>127.296</v>
      </c>
      <c r="I21" s="49">
        <f>H21*1.06</f>
        <v>134.93376</v>
      </c>
      <c r="J21" s="68">
        <f>I21/H21</f>
        <v>1.06</v>
      </c>
      <c r="K21" s="38"/>
    </row>
    <row r="22" spans="1:11" s="44" customFormat="1" ht="12.75">
      <c r="A22" s="57" t="s">
        <v>1031</v>
      </c>
      <c r="B22" s="44" t="s">
        <v>1050</v>
      </c>
      <c r="C22" s="44" t="s">
        <v>1010</v>
      </c>
      <c r="D22" s="91" t="s">
        <v>1089</v>
      </c>
      <c r="E22" s="45" t="s">
        <v>588</v>
      </c>
      <c r="F22" s="45">
        <v>1</v>
      </c>
      <c r="G22" s="49">
        <v>190.55</v>
      </c>
      <c r="H22" s="49">
        <f>G22*1.04</f>
        <v>198.17200000000003</v>
      </c>
      <c r="I22" s="49">
        <f>H22*1.06</f>
        <v>210.06232000000003</v>
      </c>
      <c r="J22" s="68">
        <f>I22/H22</f>
        <v>1.06</v>
      </c>
      <c r="K22" s="38"/>
    </row>
    <row r="23" spans="1:11" s="44" customFormat="1" ht="12.75">
      <c r="A23" s="57" t="s">
        <v>1032</v>
      </c>
      <c r="B23" s="44" t="s">
        <v>1051</v>
      </c>
      <c r="C23" s="44" t="s">
        <v>1010</v>
      </c>
      <c r="D23" s="91" t="s">
        <v>1090</v>
      </c>
      <c r="E23" s="45" t="s">
        <v>588</v>
      </c>
      <c r="F23" s="45">
        <v>1</v>
      </c>
      <c r="G23" s="49">
        <v>208.63</v>
      </c>
      <c r="H23" s="49">
        <f>G23*1.04</f>
        <v>216.9752</v>
      </c>
      <c r="I23" s="49">
        <f>H23*1.06</f>
        <v>229.99371200000002</v>
      </c>
      <c r="J23" s="68">
        <f>I23/H23</f>
        <v>1.06</v>
      </c>
      <c r="K23" s="38"/>
    </row>
    <row r="24" spans="1:11" s="44" customFormat="1" ht="12.75">
      <c r="A24" s="57" t="s">
        <v>1070</v>
      </c>
      <c r="B24" s="44" t="s">
        <v>1071</v>
      </c>
      <c r="C24" s="44" t="s">
        <v>1010</v>
      </c>
      <c r="D24" s="91" t="s">
        <v>1091</v>
      </c>
      <c r="E24" s="45" t="s">
        <v>588</v>
      </c>
      <c r="F24" s="45">
        <v>1</v>
      </c>
      <c r="G24" s="49">
        <v>235.05</v>
      </c>
      <c r="H24" s="49">
        <f>G24*1.04</f>
        <v>244.45200000000003</v>
      </c>
      <c r="I24" s="49">
        <f>H24*1.06</f>
        <v>259.11912000000007</v>
      </c>
      <c r="J24" s="68">
        <f>I24/H24</f>
        <v>1.06</v>
      </c>
      <c r="K24" s="38"/>
    </row>
    <row r="25" spans="4:11" s="44" customFormat="1" ht="12.75">
      <c r="D25" s="91"/>
      <c r="E25" s="45"/>
      <c r="F25" s="45"/>
      <c r="G25" s="49"/>
      <c r="H25" s="49"/>
      <c r="I25" s="49"/>
      <c r="J25" s="68"/>
      <c r="K25" s="38"/>
    </row>
    <row r="26" spans="4:11" s="44" customFormat="1" ht="12.75">
      <c r="D26" s="45"/>
      <c r="E26" s="45"/>
      <c r="F26" s="45"/>
      <c r="G26" s="46"/>
      <c r="H26" s="46"/>
      <c r="I26" s="46"/>
      <c r="J26" s="66"/>
      <c r="K26" s="10"/>
    </row>
    <row r="27" spans="1:11" s="44" customFormat="1" ht="12.75">
      <c r="A27" s="27" t="s">
        <v>1123</v>
      </c>
      <c r="D27" s="45"/>
      <c r="E27" s="45"/>
      <c r="F27" s="45"/>
      <c r="G27" s="30"/>
      <c r="H27" s="30"/>
      <c r="I27" s="30"/>
      <c r="J27" s="66"/>
      <c r="K27" s="30"/>
    </row>
    <row r="28" spans="1:11" s="44" customFormat="1" ht="25.5">
      <c r="A28" s="84" t="s">
        <v>642</v>
      </c>
      <c r="B28" s="28" t="s">
        <v>35</v>
      </c>
      <c r="C28" s="29" t="s">
        <v>1008</v>
      </c>
      <c r="D28" s="29" t="s">
        <v>1007</v>
      </c>
      <c r="E28" s="29" t="s">
        <v>36</v>
      </c>
      <c r="F28" s="29" t="s">
        <v>1072</v>
      </c>
      <c r="G28" s="52" t="s">
        <v>1214</v>
      </c>
      <c r="H28" s="52"/>
      <c r="I28" s="52"/>
      <c r="J28" s="54"/>
      <c r="K28" s="35" t="s">
        <v>871</v>
      </c>
    </row>
    <row r="29" spans="1:11" s="44" customFormat="1" ht="12.75">
      <c r="A29" s="57" t="s">
        <v>1033</v>
      </c>
      <c r="B29" s="44" t="s">
        <v>1052</v>
      </c>
      <c r="C29" s="44" t="s">
        <v>1010</v>
      </c>
      <c r="D29" s="45"/>
      <c r="E29" s="45" t="s">
        <v>588</v>
      </c>
      <c r="F29" s="45">
        <v>1</v>
      </c>
      <c r="G29" s="49">
        <v>86.5</v>
      </c>
      <c r="H29" s="49">
        <f>G29*1.04</f>
        <v>89.96000000000001</v>
      </c>
      <c r="I29" s="49">
        <f>H29*1.25</f>
        <v>112.45000000000002</v>
      </c>
      <c r="J29" s="68">
        <f>I29/H29</f>
        <v>1.25</v>
      </c>
      <c r="K29" s="9"/>
    </row>
    <row r="30" spans="1:11" s="44" customFormat="1" ht="12.75">
      <c r="A30" s="57" t="s">
        <v>1034</v>
      </c>
      <c r="B30" s="44" t="s">
        <v>1053</v>
      </c>
      <c r="C30" s="44" t="s">
        <v>1010</v>
      </c>
      <c r="D30" s="45"/>
      <c r="E30" s="45" t="s">
        <v>588</v>
      </c>
      <c r="F30" s="45">
        <v>1</v>
      </c>
      <c r="G30" s="49">
        <v>96.65</v>
      </c>
      <c r="H30" s="49">
        <f>G30*1.04</f>
        <v>100.516</v>
      </c>
      <c r="I30" s="49">
        <f aca="true" t="shared" si="0" ref="I30:I37">H30*1.25</f>
        <v>125.64500000000001</v>
      </c>
      <c r="J30" s="68">
        <f aca="true" t="shared" si="1" ref="J30:J37">I30/H30</f>
        <v>1.25</v>
      </c>
      <c r="K30" s="9"/>
    </row>
    <row r="31" spans="1:11" s="44" customFormat="1" ht="12.75">
      <c r="A31" s="57" t="s">
        <v>1035</v>
      </c>
      <c r="B31" s="44" t="s">
        <v>1054</v>
      </c>
      <c r="C31" s="44" t="s">
        <v>1010</v>
      </c>
      <c r="D31" s="45"/>
      <c r="E31" s="45" t="s">
        <v>588</v>
      </c>
      <c r="F31" s="45">
        <v>1</v>
      </c>
      <c r="G31" s="49">
        <v>122.07</v>
      </c>
      <c r="H31" s="49">
        <f>G31*1.04</f>
        <v>126.9528</v>
      </c>
      <c r="I31" s="49">
        <f t="shared" si="0"/>
        <v>158.691</v>
      </c>
      <c r="J31" s="68">
        <f t="shared" si="1"/>
        <v>1.25</v>
      </c>
      <c r="K31" s="9"/>
    </row>
    <row r="32" spans="1:11" s="44" customFormat="1" ht="12.75">
      <c r="A32" s="57" t="s">
        <v>1124</v>
      </c>
      <c r="B32" s="44" t="s">
        <v>1125</v>
      </c>
      <c r="C32" s="44" t="s">
        <v>1010</v>
      </c>
      <c r="D32" s="45"/>
      <c r="E32" s="45" t="s">
        <v>588</v>
      </c>
      <c r="F32" s="45">
        <v>1</v>
      </c>
      <c r="G32" s="49">
        <v>81.6</v>
      </c>
      <c r="H32" s="49">
        <f>G32*1.04</f>
        <v>84.86399999999999</v>
      </c>
      <c r="I32" s="49">
        <f t="shared" si="0"/>
        <v>106.07999999999998</v>
      </c>
      <c r="J32" s="68">
        <f t="shared" si="1"/>
        <v>1.25</v>
      </c>
      <c r="K32" s="38"/>
    </row>
    <row r="33" spans="2:11" s="57" customFormat="1" ht="12.75">
      <c r="B33" s="44"/>
      <c r="D33" s="58"/>
      <c r="E33" s="58"/>
      <c r="F33" s="58"/>
      <c r="G33" s="49"/>
      <c r="H33" s="49"/>
      <c r="I33" s="49"/>
      <c r="J33" s="68"/>
      <c r="K33" s="62"/>
    </row>
    <row r="34" spans="1:11" s="44" customFormat="1" ht="12.75">
      <c r="A34" s="57" t="s">
        <v>1133</v>
      </c>
      <c r="B34" s="44" t="s">
        <v>1134</v>
      </c>
      <c r="C34" s="44" t="s">
        <v>1010</v>
      </c>
      <c r="D34" s="45"/>
      <c r="E34" s="45" t="s">
        <v>588</v>
      </c>
      <c r="F34" s="45">
        <v>1</v>
      </c>
      <c r="G34" s="49">
        <v>26.31</v>
      </c>
      <c r="H34" s="49">
        <f>G34*1.04</f>
        <v>27.3624</v>
      </c>
      <c r="I34" s="49">
        <f t="shared" si="0"/>
        <v>34.203</v>
      </c>
      <c r="J34" s="68">
        <f t="shared" si="1"/>
        <v>1.25</v>
      </c>
      <c r="K34" s="38"/>
    </row>
    <row r="35" spans="1:11" s="44" customFormat="1" ht="12.75">
      <c r="A35" s="57" t="s">
        <v>1135</v>
      </c>
      <c r="B35" s="44" t="s">
        <v>1136</v>
      </c>
      <c r="C35" s="44" t="s">
        <v>1010</v>
      </c>
      <c r="D35" s="45"/>
      <c r="E35" s="45" t="s">
        <v>588</v>
      </c>
      <c r="F35" s="45">
        <v>1</v>
      </c>
      <c r="G35" s="49">
        <v>35.54</v>
      </c>
      <c r="H35" s="49">
        <f>G35*1.04</f>
        <v>36.9616</v>
      </c>
      <c r="I35" s="49">
        <f t="shared" si="0"/>
        <v>46.202</v>
      </c>
      <c r="J35" s="68">
        <f t="shared" si="1"/>
        <v>1.25</v>
      </c>
      <c r="K35" s="38"/>
    </row>
    <row r="36" spans="1:11" s="44" customFormat="1" ht="12.75">
      <c r="A36" s="57" t="s">
        <v>1137</v>
      </c>
      <c r="B36" s="44" t="s">
        <v>1138</v>
      </c>
      <c r="C36" s="44" t="s">
        <v>1010</v>
      </c>
      <c r="D36" s="45"/>
      <c r="E36" s="45" t="s">
        <v>588</v>
      </c>
      <c r="F36" s="45">
        <v>1</v>
      </c>
      <c r="G36" s="49">
        <v>60.3</v>
      </c>
      <c r="H36" s="49">
        <f>G36*1.04</f>
        <v>62.711999999999996</v>
      </c>
      <c r="I36" s="49">
        <f t="shared" si="0"/>
        <v>78.39</v>
      </c>
      <c r="J36" s="68">
        <f t="shared" si="1"/>
        <v>1.25</v>
      </c>
      <c r="K36" s="38"/>
    </row>
    <row r="37" spans="1:11" s="44" customFormat="1" ht="12.75">
      <c r="A37" s="57" t="s">
        <v>1139</v>
      </c>
      <c r="B37" s="44" t="s">
        <v>1211</v>
      </c>
      <c r="C37" s="44" t="s">
        <v>1010</v>
      </c>
      <c r="D37" s="45"/>
      <c r="E37" s="45" t="s">
        <v>588</v>
      </c>
      <c r="F37" s="45">
        <v>1</v>
      </c>
      <c r="G37" s="49">
        <v>63.67</v>
      </c>
      <c r="H37" s="49">
        <f>G37*1.04</f>
        <v>66.2168</v>
      </c>
      <c r="I37" s="49">
        <f t="shared" si="0"/>
        <v>82.77100000000002</v>
      </c>
      <c r="J37" s="68">
        <f t="shared" si="1"/>
        <v>1.25</v>
      </c>
      <c r="K37" s="38"/>
    </row>
    <row r="38" spans="2:11" s="44" customFormat="1" ht="12.75">
      <c r="B38" s="57"/>
      <c r="D38" s="45"/>
      <c r="E38" s="45"/>
      <c r="F38" s="45"/>
      <c r="G38" s="61"/>
      <c r="H38" s="61"/>
      <c r="I38" s="61"/>
      <c r="J38" s="69"/>
      <c r="K38" s="38"/>
    </row>
    <row r="39" spans="4:11" s="44" customFormat="1" ht="12.75">
      <c r="D39" s="45"/>
      <c r="E39" s="45"/>
      <c r="F39" s="13"/>
      <c r="G39" s="9"/>
      <c r="H39" s="9"/>
      <c r="I39" s="9"/>
      <c r="J39" s="70"/>
      <c r="K39" s="9"/>
    </row>
    <row r="40" spans="1:11" s="44" customFormat="1" ht="12.75">
      <c r="A40" s="27" t="s">
        <v>1126</v>
      </c>
      <c r="D40" s="45"/>
      <c r="E40" s="45"/>
      <c r="F40" s="45"/>
      <c r="G40" s="30"/>
      <c r="H40" s="30"/>
      <c r="I40" s="30"/>
      <c r="J40" s="66"/>
      <c r="K40" s="30"/>
    </row>
    <row r="41" spans="1:11" s="44" customFormat="1" ht="25.5">
      <c r="A41" s="84" t="s">
        <v>642</v>
      </c>
      <c r="B41" s="28" t="s">
        <v>35</v>
      </c>
      <c r="C41" s="29" t="s">
        <v>1008</v>
      </c>
      <c r="D41" s="29" t="s">
        <v>1007</v>
      </c>
      <c r="E41" s="29" t="s">
        <v>36</v>
      </c>
      <c r="F41" s="29" t="s">
        <v>1072</v>
      </c>
      <c r="G41" s="52" t="s">
        <v>1214</v>
      </c>
      <c r="H41" s="52"/>
      <c r="I41" s="52"/>
      <c r="J41" s="54"/>
      <c r="K41" s="35" t="s">
        <v>871</v>
      </c>
    </row>
    <row r="42" spans="1:11" s="44" customFormat="1" ht="12.75">
      <c r="A42" s="57" t="s">
        <v>1127</v>
      </c>
      <c r="B42" s="55" t="s">
        <v>1128</v>
      </c>
      <c r="C42" s="44" t="s">
        <v>1010</v>
      </c>
      <c r="D42" s="58"/>
      <c r="E42" s="58" t="s">
        <v>588</v>
      </c>
      <c r="F42" s="58">
        <v>1</v>
      </c>
      <c r="G42" s="74">
        <v>173.63</v>
      </c>
      <c r="H42" s="74">
        <f>G42*1.04</f>
        <v>180.5752</v>
      </c>
      <c r="I42" s="74">
        <v>192.2</v>
      </c>
      <c r="J42" s="75">
        <f>I42/H42</f>
        <v>1.0643765035287238</v>
      </c>
      <c r="K42" s="38" t="s">
        <v>774</v>
      </c>
    </row>
    <row r="43" spans="1:11" s="44" customFormat="1" ht="12.75">
      <c r="A43" s="57" t="s">
        <v>1129</v>
      </c>
      <c r="B43" s="55" t="s">
        <v>1130</v>
      </c>
      <c r="C43" s="44" t="s">
        <v>1010</v>
      </c>
      <c r="D43" s="58"/>
      <c r="E43" s="58" t="s">
        <v>588</v>
      </c>
      <c r="F43" s="58">
        <v>1</v>
      </c>
      <c r="G43" s="74">
        <v>46.36</v>
      </c>
      <c r="H43" s="74">
        <f>G43*1.04</f>
        <v>48.2144</v>
      </c>
      <c r="I43" s="74">
        <f>H43*1.064</f>
        <v>51.3001216</v>
      </c>
      <c r="J43" s="75">
        <f>I43/H43</f>
        <v>1.064</v>
      </c>
      <c r="K43" s="38" t="s">
        <v>774</v>
      </c>
    </row>
    <row r="44" spans="1:11" s="44" customFormat="1" ht="12.75">
      <c r="A44" s="44" t="s">
        <v>1124</v>
      </c>
      <c r="B44" s="44" t="s">
        <v>1125</v>
      </c>
      <c r="C44" s="44" t="s">
        <v>1010</v>
      </c>
      <c r="D44" s="45"/>
      <c r="E44" s="58" t="s">
        <v>588</v>
      </c>
      <c r="F44" s="58">
        <v>1</v>
      </c>
      <c r="G44" s="74">
        <v>81.6</v>
      </c>
      <c r="H44" s="74">
        <f>G44*1.04</f>
        <v>84.86399999999999</v>
      </c>
      <c r="I44" s="74">
        <f>H44*1.25</f>
        <v>106.07999999999998</v>
      </c>
      <c r="J44" s="75">
        <f>I44/H44</f>
        <v>1.25</v>
      </c>
      <c r="K44" s="38"/>
    </row>
    <row r="45" spans="2:11" s="44" customFormat="1" ht="12.75">
      <c r="B45" s="57"/>
      <c r="D45" s="45"/>
      <c r="E45" s="45"/>
      <c r="F45" s="45"/>
      <c r="G45" s="61"/>
      <c r="H45" s="61"/>
      <c r="I45" s="61"/>
      <c r="J45" s="69"/>
      <c r="K45" s="38"/>
    </row>
    <row r="46" spans="2:11" s="44" customFormat="1" ht="12.75">
      <c r="B46" s="57"/>
      <c r="D46" s="45"/>
      <c r="E46" s="45"/>
      <c r="F46" s="45"/>
      <c r="G46" s="61"/>
      <c r="H46" s="61"/>
      <c r="I46" s="61"/>
      <c r="J46" s="69"/>
      <c r="K46" s="38"/>
    </row>
    <row r="47" spans="1:11" s="44" customFormat="1" ht="12.75">
      <c r="A47" s="27" t="s">
        <v>675</v>
      </c>
      <c r="D47" s="45"/>
      <c r="E47" s="45"/>
      <c r="F47" s="45"/>
      <c r="G47" s="30"/>
      <c r="H47" s="30"/>
      <c r="I47" s="30"/>
      <c r="J47" s="66"/>
      <c r="K47" s="10"/>
    </row>
    <row r="48" spans="1:11" s="44" customFormat="1" ht="25.5">
      <c r="A48" s="84" t="s">
        <v>642</v>
      </c>
      <c r="B48" s="28" t="s">
        <v>35</v>
      </c>
      <c r="C48" s="29" t="s">
        <v>1008</v>
      </c>
      <c r="D48" s="29" t="s">
        <v>1007</v>
      </c>
      <c r="E48" s="29" t="s">
        <v>36</v>
      </c>
      <c r="F48" s="29" t="s">
        <v>1072</v>
      </c>
      <c r="G48" s="52" t="s">
        <v>1214</v>
      </c>
      <c r="H48" s="52"/>
      <c r="I48" s="52"/>
      <c r="J48" s="54"/>
      <c r="K48" s="35" t="s">
        <v>871</v>
      </c>
    </row>
    <row r="49" spans="1:11" s="44" customFormat="1" ht="12.75">
      <c r="A49" s="44" t="s">
        <v>23</v>
      </c>
      <c r="B49" s="64" t="s">
        <v>28</v>
      </c>
      <c r="C49" s="44" t="s">
        <v>1010</v>
      </c>
      <c r="D49" s="45">
        <v>90258041955</v>
      </c>
      <c r="E49" s="45" t="s">
        <v>588</v>
      </c>
      <c r="F49" s="45">
        <v>1</v>
      </c>
      <c r="G49" s="49">
        <v>193.31</v>
      </c>
      <c r="H49" s="49">
        <f>G49*1.04</f>
        <v>201.04240000000001</v>
      </c>
      <c r="I49" s="49"/>
      <c r="J49" s="68"/>
      <c r="K49" s="13" t="s">
        <v>1273</v>
      </c>
    </row>
    <row r="50" spans="1:11" s="44" customFormat="1" ht="12.75">
      <c r="A50" s="44" t="s">
        <v>24</v>
      </c>
      <c r="B50" s="64" t="s">
        <v>29</v>
      </c>
      <c r="C50" s="44" t="s">
        <v>1010</v>
      </c>
      <c r="D50" s="45">
        <v>90258041962</v>
      </c>
      <c r="E50" s="45" t="s">
        <v>588</v>
      </c>
      <c r="F50" s="45">
        <v>1</v>
      </c>
      <c r="G50" s="49">
        <v>214</v>
      </c>
      <c r="H50" s="49">
        <f>G50*1.04</f>
        <v>222.56</v>
      </c>
      <c r="I50" s="49"/>
      <c r="J50" s="68"/>
      <c r="K50" s="13" t="s">
        <v>1273</v>
      </c>
    </row>
    <row r="51" spans="1:11" s="44" customFormat="1" ht="12.75">
      <c r="A51" s="44" t="s">
        <v>25</v>
      </c>
      <c r="B51" s="64" t="s">
        <v>30</v>
      </c>
      <c r="C51" s="44" t="s">
        <v>1010</v>
      </c>
      <c r="D51" s="45">
        <v>90258041979</v>
      </c>
      <c r="E51" s="45" t="s">
        <v>588</v>
      </c>
      <c r="F51" s="45">
        <v>1</v>
      </c>
      <c r="G51" s="49">
        <v>234.7</v>
      </c>
      <c r="H51" s="49">
        <f>G51*1.04</f>
        <v>244.088</v>
      </c>
      <c r="I51" s="49"/>
      <c r="J51" s="68"/>
      <c r="K51" s="13" t="s">
        <v>1273</v>
      </c>
    </row>
    <row r="52" spans="1:11" s="44" customFormat="1" ht="12.75">
      <c r="A52" s="44" t="s">
        <v>26</v>
      </c>
      <c r="B52" s="64" t="s">
        <v>31</v>
      </c>
      <c r="C52" s="44" t="s">
        <v>1010</v>
      </c>
      <c r="D52" s="45">
        <v>90258041986</v>
      </c>
      <c r="E52" s="45" t="s">
        <v>588</v>
      </c>
      <c r="F52" s="45">
        <v>1</v>
      </c>
      <c r="G52" s="49">
        <v>255.42</v>
      </c>
      <c r="H52" s="49">
        <f>G52*1.04</f>
        <v>265.6368</v>
      </c>
      <c r="I52" s="49"/>
      <c r="J52" s="68"/>
      <c r="K52" s="13" t="s">
        <v>1273</v>
      </c>
    </row>
    <row r="53" spans="1:11" s="44" customFormat="1" ht="12.75">
      <c r="A53" s="44" t="s">
        <v>27</v>
      </c>
      <c r="B53" s="44" t="s">
        <v>32</v>
      </c>
      <c r="C53" s="44" t="s">
        <v>1010</v>
      </c>
      <c r="D53" s="45">
        <v>90258043270</v>
      </c>
      <c r="E53" s="45" t="s">
        <v>588</v>
      </c>
      <c r="F53" s="45">
        <v>1</v>
      </c>
      <c r="G53" s="49">
        <v>41.51</v>
      </c>
      <c r="H53" s="49">
        <f>G53*1.04</f>
        <v>43.1704</v>
      </c>
      <c r="I53" s="49">
        <f>H53*1.06</f>
        <v>45.760624</v>
      </c>
      <c r="J53" s="68">
        <f>I53/H53</f>
        <v>1.06</v>
      </c>
      <c r="K53" s="38"/>
    </row>
    <row r="54" spans="2:11" s="44" customFormat="1" ht="12.75">
      <c r="B54" s="57"/>
      <c r="D54" s="45"/>
      <c r="E54" s="45"/>
      <c r="F54" s="45"/>
      <c r="G54" s="61"/>
      <c r="H54" s="61"/>
      <c r="I54" s="61"/>
      <c r="J54" s="69"/>
      <c r="K54" s="38"/>
    </row>
    <row r="55" spans="2:11" s="44" customFormat="1" ht="12.75">
      <c r="B55" s="57"/>
      <c r="D55" s="45"/>
      <c r="E55" s="45"/>
      <c r="F55" s="45"/>
      <c r="G55" s="61"/>
      <c r="H55" s="61"/>
      <c r="I55" s="61"/>
      <c r="J55" s="69"/>
      <c r="K55" s="38"/>
    </row>
    <row r="56" spans="1:11" s="44" customFormat="1" ht="12.75">
      <c r="A56" s="27" t="s">
        <v>676</v>
      </c>
      <c r="D56" s="45"/>
      <c r="E56" s="45"/>
      <c r="F56" s="45"/>
      <c r="G56" s="30"/>
      <c r="H56" s="30"/>
      <c r="I56" s="30"/>
      <c r="J56" s="66"/>
      <c r="K56" s="30"/>
    </row>
    <row r="57" spans="1:11" s="44" customFormat="1" ht="25.5">
      <c r="A57" s="84" t="s">
        <v>642</v>
      </c>
      <c r="B57" s="28" t="s">
        <v>35</v>
      </c>
      <c r="C57" s="29" t="s">
        <v>1008</v>
      </c>
      <c r="D57" s="29" t="s">
        <v>1007</v>
      </c>
      <c r="E57" s="29" t="s">
        <v>36</v>
      </c>
      <c r="F57" s="29" t="s">
        <v>1072</v>
      </c>
      <c r="G57" s="52" t="s">
        <v>1214</v>
      </c>
      <c r="H57" s="52"/>
      <c r="I57" s="52"/>
      <c r="J57" s="54"/>
      <c r="K57" s="35" t="s">
        <v>871</v>
      </c>
    </row>
    <row r="58" spans="1:11" s="44" customFormat="1" ht="12.75">
      <c r="A58" s="44" t="s">
        <v>0</v>
      </c>
      <c r="B58" s="64" t="s">
        <v>1</v>
      </c>
      <c r="C58" s="44" t="s">
        <v>1010</v>
      </c>
      <c r="D58" s="45">
        <v>90258041856</v>
      </c>
      <c r="E58" s="45" t="s">
        <v>588</v>
      </c>
      <c r="F58" s="45">
        <v>1</v>
      </c>
      <c r="G58" s="49">
        <v>86.52</v>
      </c>
      <c r="H58" s="49">
        <f aca="true" t="shared" si="2" ref="H58:I63">G58*1.04</f>
        <v>89.9808</v>
      </c>
      <c r="I58" s="49"/>
      <c r="J58" s="68"/>
      <c r="K58" s="13" t="s">
        <v>1273</v>
      </c>
    </row>
    <row r="59" spans="1:11" s="44" customFormat="1" ht="12.75">
      <c r="A59" s="44" t="s">
        <v>2</v>
      </c>
      <c r="B59" s="64" t="s">
        <v>3</v>
      </c>
      <c r="C59" s="44" t="s">
        <v>1010</v>
      </c>
      <c r="D59" s="45">
        <v>90258041894</v>
      </c>
      <c r="E59" s="45" t="s">
        <v>588</v>
      </c>
      <c r="F59" s="45">
        <v>1</v>
      </c>
      <c r="G59" s="49">
        <v>97.34</v>
      </c>
      <c r="H59" s="49">
        <f t="shared" si="2"/>
        <v>101.23360000000001</v>
      </c>
      <c r="I59" s="49"/>
      <c r="J59" s="68"/>
      <c r="K59" s="13" t="s">
        <v>1273</v>
      </c>
    </row>
    <row r="60" spans="1:11" s="44" customFormat="1" ht="12.75">
      <c r="A60" s="44" t="s">
        <v>4</v>
      </c>
      <c r="B60" s="64" t="s">
        <v>5</v>
      </c>
      <c r="C60" s="44" t="s">
        <v>1010</v>
      </c>
      <c r="D60" s="45">
        <v>90258041931</v>
      </c>
      <c r="E60" s="45" t="s">
        <v>588</v>
      </c>
      <c r="F60" s="45">
        <v>1</v>
      </c>
      <c r="G60" s="49">
        <v>113.57</v>
      </c>
      <c r="H60" s="49">
        <f t="shared" si="2"/>
        <v>118.1128</v>
      </c>
      <c r="I60" s="49"/>
      <c r="J60" s="68"/>
      <c r="K60" s="13" t="s">
        <v>1273</v>
      </c>
    </row>
    <row r="61" spans="1:11" s="44" customFormat="1" ht="12.75">
      <c r="A61" s="44" t="s">
        <v>6</v>
      </c>
      <c r="B61" s="64" t="s">
        <v>7</v>
      </c>
      <c r="C61" s="44" t="s">
        <v>1010</v>
      </c>
      <c r="D61" s="45">
        <v>90258041863</v>
      </c>
      <c r="E61" s="45" t="s">
        <v>588</v>
      </c>
      <c r="F61" s="45">
        <v>1</v>
      </c>
      <c r="G61" s="49">
        <v>234.49819736842107</v>
      </c>
      <c r="H61" s="49">
        <f t="shared" si="2"/>
        <v>243.87812526315793</v>
      </c>
      <c r="I61" s="49">
        <f t="shared" si="2"/>
        <v>253.63325027368424</v>
      </c>
      <c r="J61" s="68"/>
      <c r="K61" s="13" t="s">
        <v>776</v>
      </c>
    </row>
    <row r="62" spans="1:11" s="44" customFormat="1" ht="12.75">
      <c r="A62" s="44" t="s">
        <v>8</v>
      </c>
      <c r="B62" s="64" t="s">
        <v>9</v>
      </c>
      <c r="C62" s="44" t="s">
        <v>1010</v>
      </c>
      <c r="D62" s="45">
        <v>90258041900</v>
      </c>
      <c r="E62" s="45" t="s">
        <v>588</v>
      </c>
      <c r="F62" s="45">
        <v>1</v>
      </c>
      <c r="G62" s="49">
        <v>259.43110803324095</v>
      </c>
      <c r="H62" s="49">
        <f t="shared" si="2"/>
        <v>269.8083523545706</v>
      </c>
      <c r="I62" s="49">
        <f t="shared" si="2"/>
        <v>280.60068644875344</v>
      </c>
      <c r="J62" s="68"/>
      <c r="K62" s="13" t="s">
        <v>776</v>
      </c>
    </row>
    <row r="63" spans="1:11" s="44" customFormat="1" ht="12.75">
      <c r="A63" s="44" t="s">
        <v>10</v>
      </c>
      <c r="B63" s="64" t="s">
        <v>11</v>
      </c>
      <c r="C63" s="44" t="s">
        <v>1010</v>
      </c>
      <c r="D63" s="45">
        <v>90258041948</v>
      </c>
      <c r="E63" s="45" t="s">
        <v>588</v>
      </c>
      <c r="F63" s="45">
        <v>1</v>
      </c>
      <c r="G63" s="49">
        <v>284.34937811634353</v>
      </c>
      <c r="H63" s="49">
        <f t="shared" si="2"/>
        <v>295.72335324099726</v>
      </c>
      <c r="I63" s="49">
        <f t="shared" si="2"/>
        <v>307.55228737063715</v>
      </c>
      <c r="J63" s="68"/>
      <c r="K63" s="13" t="s">
        <v>776</v>
      </c>
    </row>
    <row r="64" spans="4:11" s="44" customFormat="1" ht="12.75">
      <c r="D64" s="45"/>
      <c r="E64" s="45"/>
      <c r="F64" s="45"/>
      <c r="G64" s="30"/>
      <c r="H64" s="30"/>
      <c r="I64" s="30"/>
      <c r="J64" s="66"/>
      <c r="K64" s="10"/>
    </row>
    <row r="65" spans="4:11" s="44" customFormat="1" ht="12.75">
      <c r="D65" s="45"/>
      <c r="E65" s="45"/>
      <c r="F65" s="45"/>
      <c r="G65" s="30"/>
      <c r="H65" s="30"/>
      <c r="I65" s="30"/>
      <c r="J65" s="66"/>
      <c r="K65" s="46"/>
    </row>
    <row r="66" spans="1:11" s="44" customFormat="1" ht="12.75">
      <c r="A66" s="27" t="s">
        <v>677</v>
      </c>
      <c r="D66" s="45"/>
      <c r="E66" s="45"/>
      <c r="F66" s="45"/>
      <c r="G66" s="30"/>
      <c r="H66" s="30"/>
      <c r="I66" s="30"/>
      <c r="J66" s="66"/>
      <c r="K66" s="46"/>
    </row>
    <row r="67" spans="1:11" s="44" customFormat="1" ht="25.5">
      <c r="A67" s="84" t="s">
        <v>642</v>
      </c>
      <c r="B67" s="28" t="s">
        <v>35</v>
      </c>
      <c r="C67" s="29" t="s">
        <v>1008</v>
      </c>
      <c r="D67" s="29" t="s">
        <v>1007</v>
      </c>
      <c r="E67" s="29" t="s">
        <v>36</v>
      </c>
      <c r="F67" s="29" t="s">
        <v>1072</v>
      </c>
      <c r="G67" s="52" t="s">
        <v>1214</v>
      </c>
      <c r="H67" s="52"/>
      <c r="I67" s="52"/>
      <c r="J67" s="54"/>
      <c r="K67" s="35" t="s">
        <v>871</v>
      </c>
    </row>
    <row r="68" spans="1:11" s="44" customFormat="1" ht="12.75">
      <c r="A68" s="44" t="s">
        <v>678</v>
      </c>
      <c r="B68" s="44" t="s">
        <v>684</v>
      </c>
      <c r="C68" s="44" t="s">
        <v>1010</v>
      </c>
      <c r="D68" s="92">
        <v>9310317818184</v>
      </c>
      <c r="E68" s="45" t="s">
        <v>588</v>
      </c>
      <c r="F68" s="45">
        <v>1</v>
      </c>
      <c r="G68" s="49">
        <v>214.25</v>
      </c>
      <c r="H68" s="49">
        <f aca="true" t="shared" si="3" ref="H68:H73">G68*1.04</f>
        <v>222.82000000000002</v>
      </c>
      <c r="I68" s="49">
        <f>H68*1.17</f>
        <v>260.6994</v>
      </c>
      <c r="J68" s="68">
        <f aca="true" t="shared" si="4" ref="J68:J73">I68/H68</f>
        <v>1.17</v>
      </c>
      <c r="K68" s="46"/>
    </row>
    <row r="69" spans="1:11" s="44" customFormat="1" ht="12.75">
      <c r="A69" s="44" t="s">
        <v>679</v>
      </c>
      <c r="B69" s="44" t="s">
        <v>685</v>
      </c>
      <c r="C69" s="44" t="s">
        <v>1010</v>
      </c>
      <c r="D69" s="92">
        <v>9310317818009</v>
      </c>
      <c r="E69" s="45" t="s">
        <v>588</v>
      </c>
      <c r="F69" s="45">
        <v>1</v>
      </c>
      <c r="G69" s="49">
        <v>239.26</v>
      </c>
      <c r="H69" s="49">
        <f t="shared" si="3"/>
        <v>248.8304</v>
      </c>
      <c r="I69" s="49">
        <f>H69*1.17</f>
        <v>291.13156799999996</v>
      </c>
      <c r="J69" s="68">
        <f t="shared" si="4"/>
        <v>1.17</v>
      </c>
      <c r="K69" s="46"/>
    </row>
    <row r="70" spans="1:11" s="44" customFormat="1" ht="12.75">
      <c r="A70" s="44" t="s">
        <v>680</v>
      </c>
      <c r="B70" s="44" t="s">
        <v>686</v>
      </c>
      <c r="C70" s="44" t="s">
        <v>1010</v>
      </c>
      <c r="D70" s="45">
        <v>90258055822</v>
      </c>
      <c r="E70" s="45" t="s">
        <v>588</v>
      </c>
      <c r="F70" s="45">
        <v>1</v>
      </c>
      <c r="G70" s="49">
        <v>59.99</v>
      </c>
      <c r="H70" s="49">
        <f t="shared" si="3"/>
        <v>62.3896</v>
      </c>
      <c r="I70" s="49">
        <f>H70*1.06</f>
        <v>66.132976</v>
      </c>
      <c r="J70" s="68">
        <f t="shared" si="4"/>
        <v>1.06</v>
      </c>
      <c r="K70" s="46"/>
    </row>
    <row r="71" spans="1:11" s="44" customFormat="1" ht="12.75">
      <c r="A71" s="44" t="s">
        <v>681</v>
      </c>
      <c r="B71" s="44" t="s">
        <v>687</v>
      </c>
      <c r="C71" s="44" t="s">
        <v>1010</v>
      </c>
      <c r="D71" s="45">
        <v>90258055839</v>
      </c>
      <c r="E71" s="45" t="s">
        <v>588</v>
      </c>
      <c r="F71" s="45">
        <v>1</v>
      </c>
      <c r="G71" s="49">
        <v>202.26</v>
      </c>
      <c r="H71" s="49">
        <f t="shared" si="3"/>
        <v>210.3504</v>
      </c>
      <c r="I71" s="49">
        <f>H71*1.06</f>
        <v>222.971424</v>
      </c>
      <c r="J71" s="68">
        <f t="shared" si="4"/>
        <v>1.06</v>
      </c>
      <c r="K71" s="46"/>
    </row>
    <row r="72" spans="1:11" s="44" customFormat="1" ht="12.75">
      <c r="A72" s="44" t="s">
        <v>682</v>
      </c>
      <c r="B72" s="44" t="s">
        <v>688</v>
      </c>
      <c r="C72" s="44" t="s">
        <v>1010</v>
      </c>
      <c r="D72" s="92">
        <v>9310317800011</v>
      </c>
      <c r="E72" s="45" t="s">
        <v>588</v>
      </c>
      <c r="F72" s="45">
        <v>1</v>
      </c>
      <c r="G72" s="49">
        <v>111.41</v>
      </c>
      <c r="H72" s="49">
        <f t="shared" si="3"/>
        <v>115.8664</v>
      </c>
      <c r="I72" s="49">
        <f>H72*1.06</f>
        <v>122.81838400000001</v>
      </c>
      <c r="J72" s="68">
        <f t="shared" si="4"/>
        <v>1.06</v>
      </c>
      <c r="K72" s="46"/>
    </row>
    <row r="73" spans="1:11" s="44" customFormat="1" ht="12.75">
      <c r="A73" s="44" t="s">
        <v>683</v>
      </c>
      <c r="B73" s="44" t="s">
        <v>689</v>
      </c>
      <c r="C73" s="44" t="s">
        <v>1010</v>
      </c>
      <c r="D73" s="92">
        <v>9310317800035</v>
      </c>
      <c r="E73" s="45" t="s">
        <v>588</v>
      </c>
      <c r="F73" s="45">
        <v>1</v>
      </c>
      <c r="G73" s="49">
        <v>128.56</v>
      </c>
      <c r="H73" s="49">
        <f t="shared" si="3"/>
        <v>133.7024</v>
      </c>
      <c r="I73" s="49">
        <f>H73*1.06</f>
        <v>141.724544</v>
      </c>
      <c r="J73" s="68">
        <f t="shared" si="4"/>
        <v>1.06</v>
      </c>
      <c r="K73" s="46"/>
    </row>
    <row r="74" spans="4:11" s="57" customFormat="1" ht="12.75">
      <c r="D74" s="58"/>
      <c r="E74" s="58"/>
      <c r="F74" s="58"/>
      <c r="G74" s="61"/>
      <c r="H74" s="61"/>
      <c r="I74" s="61"/>
      <c r="J74" s="71"/>
      <c r="K74" s="62"/>
    </row>
    <row r="75" spans="4:11" s="44" customFormat="1" ht="12.75">
      <c r="D75" s="45"/>
      <c r="E75" s="45"/>
      <c r="F75" s="45"/>
      <c r="G75" s="46"/>
      <c r="H75" s="46"/>
      <c r="I75" s="46"/>
      <c r="J75" s="66"/>
      <c r="K75" s="10"/>
    </row>
    <row r="76" spans="1:11" s="44" customFormat="1" ht="12.75">
      <c r="A76" s="27" t="s">
        <v>690</v>
      </c>
      <c r="D76" s="45"/>
      <c r="E76" s="45"/>
      <c r="F76" s="45"/>
      <c r="G76" s="30"/>
      <c r="H76" s="30"/>
      <c r="I76" s="30"/>
      <c r="J76" s="66"/>
      <c r="K76" s="10"/>
    </row>
    <row r="77" spans="1:11" s="44" customFormat="1" ht="25.5">
      <c r="A77" s="84" t="s">
        <v>642</v>
      </c>
      <c r="B77" s="28" t="s">
        <v>35</v>
      </c>
      <c r="C77" s="29" t="s">
        <v>1008</v>
      </c>
      <c r="D77" s="29" t="s">
        <v>1007</v>
      </c>
      <c r="E77" s="29" t="s">
        <v>36</v>
      </c>
      <c r="F77" s="29" t="s">
        <v>1072</v>
      </c>
      <c r="G77" s="52" t="s">
        <v>1214</v>
      </c>
      <c r="H77" s="52"/>
      <c r="I77" s="52"/>
      <c r="J77" s="54"/>
      <c r="K77" s="35" t="s">
        <v>871</v>
      </c>
    </row>
    <row r="78" spans="1:11" s="44" customFormat="1" ht="12.75">
      <c r="A78" s="44" t="s">
        <v>358</v>
      </c>
      <c r="B78" s="44" t="s">
        <v>359</v>
      </c>
      <c r="C78" s="44" t="s">
        <v>1010</v>
      </c>
      <c r="D78" s="45">
        <v>90258042662</v>
      </c>
      <c r="E78" s="45" t="s">
        <v>588</v>
      </c>
      <c r="F78" s="45">
        <v>1</v>
      </c>
      <c r="G78" s="49">
        <v>403.32</v>
      </c>
      <c r="H78" s="49">
        <f aca="true" t="shared" si="5" ref="H78:I84">G78*1.04</f>
        <v>419.4528</v>
      </c>
      <c r="I78" s="49">
        <f t="shared" si="5"/>
        <v>436.23091200000005</v>
      </c>
      <c r="J78" s="68">
        <f aca="true" t="shared" si="6" ref="J78:J84">I78/H78</f>
        <v>1.04</v>
      </c>
      <c r="K78" s="10"/>
    </row>
    <row r="79" spans="1:11" s="44" customFormat="1" ht="12.75">
      <c r="A79" s="44" t="s">
        <v>13</v>
      </c>
      <c r="B79" s="44" t="s">
        <v>14</v>
      </c>
      <c r="C79" s="44" t="s">
        <v>1010</v>
      </c>
      <c r="D79" s="45">
        <v>90258043744</v>
      </c>
      <c r="E79" s="45" t="s">
        <v>588</v>
      </c>
      <c r="F79" s="45">
        <v>1</v>
      </c>
      <c r="G79" s="49">
        <v>80.53</v>
      </c>
      <c r="H79" s="49">
        <f t="shared" si="5"/>
        <v>83.7512</v>
      </c>
      <c r="I79" s="49">
        <f t="shared" si="5"/>
        <v>87.101248</v>
      </c>
      <c r="J79" s="68">
        <f t="shared" si="6"/>
        <v>1.04</v>
      </c>
      <c r="K79" s="10"/>
    </row>
    <row r="80" spans="1:11" s="44" customFormat="1" ht="12.75">
      <c r="A80" s="44" t="s">
        <v>15</v>
      </c>
      <c r="B80" s="44" t="s">
        <v>16</v>
      </c>
      <c r="C80" s="44" t="s">
        <v>1010</v>
      </c>
      <c r="D80" s="45">
        <v>90258043751</v>
      </c>
      <c r="E80" s="45" t="s">
        <v>588</v>
      </c>
      <c r="F80" s="45">
        <v>1</v>
      </c>
      <c r="G80" s="49">
        <v>161.05</v>
      </c>
      <c r="H80" s="49">
        <f t="shared" si="5"/>
        <v>167.49200000000002</v>
      </c>
      <c r="I80" s="49">
        <f t="shared" si="5"/>
        <v>174.19168000000002</v>
      </c>
      <c r="J80" s="68">
        <f t="shared" si="6"/>
        <v>1.04</v>
      </c>
      <c r="K80" s="10"/>
    </row>
    <row r="81" spans="1:11" s="44" customFormat="1" ht="12.75">
      <c r="A81" s="44" t="s">
        <v>17</v>
      </c>
      <c r="B81" s="44" t="s">
        <v>18</v>
      </c>
      <c r="C81" s="44" t="s">
        <v>1010</v>
      </c>
      <c r="D81" s="45">
        <v>90258043768</v>
      </c>
      <c r="E81" s="45" t="s">
        <v>588</v>
      </c>
      <c r="F81" s="45">
        <v>1</v>
      </c>
      <c r="G81" s="49">
        <v>100.27</v>
      </c>
      <c r="H81" s="49">
        <f t="shared" si="5"/>
        <v>104.2808</v>
      </c>
      <c r="I81" s="49">
        <f t="shared" si="5"/>
        <v>108.452032</v>
      </c>
      <c r="J81" s="68">
        <f t="shared" si="6"/>
        <v>1.04</v>
      </c>
      <c r="K81" s="10"/>
    </row>
    <row r="82" spans="1:11" s="44" customFormat="1" ht="12.75">
      <c r="A82" s="44" t="s">
        <v>19</v>
      </c>
      <c r="B82" s="44" t="s">
        <v>20</v>
      </c>
      <c r="C82" s="44" t="s">
        <v>1010</v>
      </c>
      <c r="D82" s="45">
        <v>90258043775</v>
      </c>
      <c r="E82" s="45" t="s">
        <v>588</v>
      </c>
      <c r="F82" s="45">
        <v>1</v>
      </c>
      <c r="G82" s="49">
        <v>200.51</v>
      </c>
      <c r="H82" s="49">
        <f t="shared" si="5"/>
        <v>208.5304</v>
      </c>
      <c r="I82" s="49">
        <f t="shared" si="5"/>
        <v>216.871616</v>
      </c>
      <c r="J82" s="68">
        <f t="shared" si="6"/>
        <v>1.04</v>
      </c>
      <c r="K82" s="10"/>
    </row>
    <row r="83" spans="1:11" s="44" customFormat="1" ht="12.75">
      <c r="A83" s="44" t="s">
        <v>21</v>
      </c>
      <c r="B83" s="44" t="s">
        <v>33</v>
      </c>
      <c r="C83" s="44" t="s">
        <v>1010</v>
      </c>
      <c r="D83" s="45">
        <v>90258043782</v>
      </c>
      <c r="E83" s="45" t="s">
        <v>588</v>
      </c>
      <c r="F83" s="45">
        <v>1</v>
      </c>
      <c r="G83" s="49">
        <v>172.11</v>
      </c>
      <c r="H83" s="49">
        <f t="shared" si="5"/>
        <v>178.9944</v>
      </c>
      <c r="I83" s="49">
        <f t="shared" si="5"/>
        <v>186.154176</v>
      </c>
      <c r="J83" s="68">
        <f t="shared" si="6"/>
        <v>1.04</v>
      </c>
      <c r="K83" s="10"/>
    </row>
    <row r="84" spans="1:11" s="44" customFormat="1" ht="12.75">
      <c r="A84" s="44" t="s">
        <v>22</v>
      </c>
      <c r="B84" s="44" t="s">
        <v>34</v>
      </c>
      <c r="C84" s="44" t="s">
        <v>1010</v>
      </c>
      <c r="D84" s="45">
        <v>90258043799</v>
      </c>
      <c r="E84" s="45" t="s">
        <v>588</v>
      </c>
      <c r="F84" s="45">
        <v>1</v>
      </c>
      <c r="G84" s="49">
        <v>249.43</v>
      </c>
      <c r="H84" s="49">
        <f t="shared" si="5"/>
        <v>259.4072</v>
      </c>
      <c r="I84" s="49">
        <f t="shared" si="5"/>
        <v>269.783488</v>
      </c>
      <c r="J84" s="68">
        <f t="shared" si="6"/>
        <v>1.04</v>
      </c>
      <c r="K84" s="10"/>
    </row>
    <row r="85" spans="4:11" s="44" customFormat="1" ht="12.75">
      <c r="D85" s="45"/>
      <c r="E85" s="45"/>
      <c r="F85" s="45"/>
      <c r="G85" s="30"/>
      <c r="H85" s="30"/>
      <c r="I85" s="30"/>
      <c r="J85" s="66"/>
      <c r="K85" s="10"/>
    </row>
    <row r="86" spans="1:11" s="44" customFormat="1" ht="12.75">
      <c r="A86" s="27" t="s">
        <v>791</v>
      </c>
      <c r="B86"/>
      <c r="C86"/>
      <c r="D86" s="32"/>
      <c r="E86" s="32"/>
      <c r="F86" s="32"/>
      <c r="G86"/>
      <c r="H86"/>
      <c r="I86"/>
      <c r="J86" s="72"/>
      <c r="K86" s="10"/>
    </row>
    <row r="87" spans="1:11" s="44" customFormat="1" ht="25.5">
      <c r="A87" s="84" t="s">
        <v>642</v>
      </c>
      <c r="B87" s="28" t="s">
        <v>35</v>
      </c>
      <c r="C87" s="29" t="s">
        <v>1008</v>
      </c>
      <c r="D87" s="29" t="s">
        <v>1007</v>
      </c>
      <c r="E87" s="29" t="s">
        <v>36</v>
      </c>
      <c r="F87" s="29" t="s">
        <v>1072</v>
      </c>
      <c r="G87" s="52" t="s">
        <v>1214</v>
      </c>
      <c r="H87" s="52"/>
      <c r="I87" s="52"/>
      <c r="J87" s="54"/>
      <c r="K87" s="35" t="s">
        <v>871</v>
      </c>
    </row>
    <row r="88" spans="1:11" s="44" customFormat="1" ht="12.75">
      <c r="A88" s="44" t="s">
        <v>792</v>
      </c>
      <c r="B88" s="44" t="s">
        <v>793</v>
      </c>
      <c r="C88" s="44" t="s">
        <v>1010</v>
      </c>
      <c r="D88" s="45">
        <v>90258047896</v>
      </c>
      <c r="E88" s="45" t="s">
        <v>587</v>
      </c>
      <c r="F88" s="45">
        <v>1</v>
      </c>
      <c r="G88" s="49">
        <v>2553.74</v>
      </c>
      <c r="H88" s="49">
        <f aca="true" t="shared" si="7" ref="H88:I93">G88*1.04</f>
        <v>2655.8896</v>
      </c>
      <c r="I88" s="49">
        <f>H88*1.12</f>
        <v>2974.5963520000005</v>
      </c>
      <c r="J88" s="68">
        <f aca="true" t="shared" si="8" ref="J88:J93">I88/H88</f>
        <v>1.12</v>
      </c>
      <c r="K88" s="10"/>
    </row>
    <row r="89" spans="1:11" s="44" customFormat="1" ht="12.75">
      <c r="A89" s="44" t="s">
        <v>794</v>
      </c>
      <c r="B89" s="44" t="s">
        <v>795</v>
      </c>
      <c r="C89" s="44" t="s">
        <v>1010</v>
      </c>
      <c r="D89" s="45">
        <v>90258047902</v>
      </c>
      <c r="E89" s="45" t="s">
        <v>587</v>
      </c>
      <c r="F89" s="45">
        <v>1</v>
      </c>
      <c r="G89" s="49">
        <v>3339.78</v>
      </c>
      <c r="H89" s="49">
        <f t="shared" si="7"/>
        <v>3473.3712000000005</v>
      </c>
      <c r="I89" s="49">
        <f>H89*1.1</f>
        <v>3820.7083200000006</v>
      </c>
      <c r="J89" s="68">
        <f t="shared" si="8"/>
        <v>1.1</v>
      </c>
      <c r="K89" s="10"/>
    </row>
    <row r="90" spans="1:11" s="44" customFormat="1" ht="12.75">
      <c r="A90" s="44" t="s">
        <v>796</v>
      </c>
      <c r="B90" s="44" t="s">
        <v>797</v>
      </c>
      <c r="C90" s="44" t="s">
        <v>1010</v>
      </c>
      <c r="D90" s="45">
        <v>90258050162</v>
      </c>
      <c r="E90" s="13" t="s">
        <v>587</v>
      </c>
      <c r="F90" s="45">
        <v>1</v>
      </c>
      <c r="G90" s="49">
        <v>99.45</v>
      </c>
      <c r="H90" s="49">
        <f t="shared" si="7"/>
        <v>103.42800000000001</v>
      </c>
      <c r="I90" s="49">
        <f t="shared" si="7"/>
        <v>107.56512000000002</v>
      </c>
      <c r="J90" s="68">
        <f t="shared" si="8"/>
        <v>1.04</v>
      </c>
      <c r="K90" s="10"/>
    </row>
    <row r="91" spans="1:11" s="44" customFormat="1" ht="12.75">
      <c r="A91" s="44" t="s">
        <v>798</v>
      </c>
      <c r="B91" s="44" t="s">
        <v>799</v>
      </c>
      <c r="C91" s="44" t="s">
        <v>1010</v>
      </c>
      <c r="D91" s="45">
        <v>90258050179</v>
      </c>
      <c r="E91" s="13" t="s">
        <v>587</v>
      </c>
      <c r="F91" s="45">
        <v>1</v>
      </c>
      <c r="G91" s="49">
        <v>149.17</v>
      </c>
      <c r="H91" s="49">
        <f t="shared" si="7"/>
        <v>155.1368</v>
      </c>
      <c r="I91" s="49">
        <f t="shared" si="7"/>
        <v>161.342272</v>
      </c>
      <c r="J91" s="68">
        <f t="shared" si="8"/>
        <v>1.04</v>
      </c>
      <c r="K91" s="10"/>
    </row>
    <row r="92" spans="1:11" s="44" customFormat="1" ht="12.75">
      <c r="A92" s="44" t="s">
        <v>800</v>
      </c>
      <c r="B92" s="44" t="s">
        <v>801</v>
      </c>
      <c r="C92" s="44" t="s">
        <v>1010</v>
      </c>
      <c r="D92" s="45" t="s">
        <v>1020</v>
      </c>
      <c r="E92" s="13" t="s">
        <v>587</v>
      </c>
      <c r="F92" s="45">
        <v>1</v>
      </c>
      <c r="G92" s="49">
        <v>246.27</v>
      </c>
      <c r="H92" s="49">
        <f t="shared" si="7"/>
        <v>256.12080000000003</v>
      </c>
      <c r="I92" s="49">
        <f t="shared" si="7"/>
        <v>266.36563200000006</v>
      </c>
      <c r="J92" s="68">
        <f t="shared" si="8"/>
        <v>1.04</v>
      </c>
      <c r="K92" s="10"/>
    </row>
    <row r="93" spans="1:11" s="44" customFormat="1" ht="12.75">
      <c r="A93" s="44" t="s">
        <v>802</v>
      </c>
      <c r="B93" s="44" t="s">
        <v>803</v>
      </c>
      <c r="C93" s="44" t="s">
        <v>1010</v>
      </c>
      <c r="D93" s="45">
        <v>90258051534</v>
      </c>
      <c r="E93" s="13" t="s">
        <v>587</v>
      </c>
      <c r="F93" s="45">
        <v>1</v>
      </c>
      <c r="G93" s="49">
        <v>23.59</v>
      </c>
      <c r="H93" s="49">
        <f t="shared" si="7"/>
        <v>24.5336</v>
      </c>
      <c r="I93" s="49">
        <f t="shared" si="7"/>
        <v>25.514944</v>
      </c>
      <c r="J93" s="68">
        <f t="shared" si="8"/>
        <v>1.04</v>
      </c>
      <c r="K93" s="10"/>
    </row>
    <row r="94" spans="4:11" s="44" customFormat="1" ht="12.75">
      <c r="D94" s="45"/>
      <c r="E94" s="45"/>
      <c r="F94" s="45"/>
      <c r="G94" s="46"/>
      <c r="H94" s="46"/>
      <c r="I94" s="46"/>
      <c r="J94" s="66"/>
      <c r="K94" s="10"/>
    </row>
    <row r="95" spans="4:11" s="44" customFormat="1" ht="12.75">
      <c r="D95" s="45"/>
      <c r="E95" s="45"/>
      <c r="F95" s="45"/>
      <c r="G95" s="46"/>
      <c r="H95" s="46"/>
      <c r="I95" s="46"/>
      <c r="J95" s="66"/>
      <c r="K95" s="10"/>
    </row>
    <row r="96" spans="1:11" s="44" customFormat="1" ht="12.75">
      <c r="A96" s="27" t="s">
        <v>1140</v>
      </c>
      <c r="D96" s="45"/>
      <c r="E96" s="45"/>
      <c r="F96" s="45"/>
      <c r="G96" s="30"/>
      <c r="H96" s="30"/>
      <c r="I96" s="30"/>
      <c r="J96" s="66"/>
      <c r="K96" s="10"/>
    </row>
    <row r="97" spans="1:11" s="44" customFormat="1" ht="25.5">
      <c r="A97" s="84" t="s">
        <v>642</v>
      </c>
      <c r="B97" s="28" t="s">
        <v>35</v>
      </c>
      <c r="C97" s="29" t="s">
        <v>1008</v>
      </c>
      <c r="D97" s="29" t="s">
        <v>1007</v>
      </c>
      <c r="E97" s="29" t="s">
        <v>36</v>
      </c>
      <c r="F97" s="29" t="s">
        <v>1072</v>
      </c>
      <c r="G97" s="52" t="s">
        <v>1214</v>
      </c>
      <c r="H97" s="52"/>
      <c r="I97" s="52"/>
      <c r="J97" s="54"/>
      <c r="K97" s="35" t="s">
        <v>871</v>
      </c>
    </row>
    <row r="98" spans="1:11" s="44" customFormat="1" ht="12.75">
      <c r="A98" s="44" t="s">
        <v>1141</v>
      </c>
      <c r="B98" s="44" t="s">
        <v>1142</v>
      </c>
      <c r="C98" s="44" t="s">
        <v>1011</v>
      </c>
      <c r="D98" s="45"/>
      <c r="E98" s="45" t="s">
        <v>1145</v>
      </c>
      <c r="F98" s="45">
        <v>1</v>
      </c>
      <c r="G98" s="49">
        <v>950</v>
      </c>
      <c r="H98" s="49">
        <f aca="true" t="shared" si="9" ref="H98:H103">G98*1.04</f>
        <v>988</v>
      </c>
      <c r="I98" s="49">
        <f aca="true" t="shared" si="10" ref="I98:I103">H98*1.05</f>
        <v>1037.4</v>
      </c>
      <c r="J98" s="68">
        <f aca="true" t="shared" si="11" ref="J98:J103">I98/H98</f>
        <v>1.05</v>
      </c>
      <c r="K98" s="10"/>
    </row>
    <row r="99" spans="1:11" s="44" customFormat="1" ht="12.75">
      <c r="A99" s="44" t="s">
        <v>1143</v>
      </c>
      <c r="B99" s="44" t="s">
        <v>1144</v>
      </c>
      <c r="C99" s="44" t="s">
        <v>1011</v>
      </c>
      <c r="D99" s="45"/>
      <c r="E99" s="45" t="s">
        <v>1145</v>
      </c>
      <c r="F99" s="45">
        <v>1</v>
      </c>
      <c r="G99" s="49">
        <v>2850</v>
      </c>
      <c r="H99" s="49">
        <f t="shared" si="9"/>
        <v>2964</v>
      </c>
      <c r="I99" s="49">
        <f t="shared" si="10"/>
        <v>3112.2000000000003</v>
      </c>
      <c r="J99" s="68">
        <f t="shared" si="11"/>
        <v>1.05</v>
      </c>
      <c r="K99" s="10"/>
    </row>
    <row r="100" spans="1:11" s="44" customFormat="1" ht="12.75">
      <c r="A100" s="7">
        <v>502039163</v>
      </c>
      <c r="B100" s="44" t="s">
        <v>1147</v>
      </c>
      <c r="C100" s="44" t="s">
        <v>1011</v>
      </c>
      <c r="D100" s="45"/>
      <c r="E100" s="45" t="s">
        <v>1145</v>
      </c>
      <c r="F100" s="45">
        <v>1</v>
      </c>
      <c r="G100" s="49">
        <v>528.03</v>
      </c>
      <c r="H100" s="49">
        <f t="shared" si="9"/>
        <v>549.1512</v>
      </c>
      <c r="I100" s="49">
        <f t="shared" si="10"/>
        <v>576.6087600000001</v>
      </c>
      <c r="J100" s="68">
        <f t="shared" si="11"/>
        <v>1.05</v>
      </c>
      <c r="K100" s="10"/>
    </row>
    <row r="101" spans="1:11" s="44" customFormat="1" ht="12.75">
      <c r="A101" s="7">
        <v>50239243</v>
      </c>
      <c r="B101" s="44" t="s">
        <v>1146</v>
      </c>
      <c r="C101" s="44" t="s">
        <v>1011</v>
      </c>
      <c r="D101" s="45"/>
      <c r="E101" s="45" t="s">
        <v>1145</v>
      </c>
      <c r="F101" s="45">
        <v>1</v>
      </c>
      <c r="G101" s="49">
        <v>637.04</v>
      </c>
      <c r="H101" s="49">
        <f t="shared" si="9"/>
        <v>662.5216</v>
      </c>
      <c r="I101" s="49">
        <f t="shared" si="10"/>
        <v>695.64768</v>
      </c>
      <c r="J101" s="68">
        <f t="shared" si="11"/>
        <v>1.05</v>
      </c>
      <c r="K101" s="10"/>
    </row>
    <row r="102" spans="1:11" s="44" customFormat="1" ht="12.75">
      <c r="A102" s="7">
        <v>506000000</v>
      </c>
      <c r="B102" s="44" t="s">
        <v>1149</v>
      </c>
      <c r="C102" s="44" t="s">
        <v>1011</v>
      </c>
      <c r="D102" s="45"/>
      <c r="E102" s="45" t="s">
        <v>1145</v>
      </c>
      <c r="F102" s="45">
        <v>1</v>
      </c>
      <c r="G102" s="49">
        <v>76.65</v>
      </c>
      <c r="H102" s="49">
        <f t="shared" si="9"/>
        <v>79.71600000000001</v>
      </c>
      <c r="I102" s="49">
        <f t="shared" si="10"/>
        <v>83.7018</v>
      </c>
      <c r="J102" s="68">
        <f t="shared" si="11"/>
        <v>1.05</v>
      </c>
      <c r="K102" s="10"/>
    </row>
    <row r="103" spans="1:11" s="44" customFormat="1" ht="12.75">
      <c r="A103" s="7">
        <v>506000001</v>
      </c>
      <c r="B103" s="44" t="s">
        <v>1148</v>
      </c>
      <c r="C103" s="44" t="s">
        <v>1010</v>
      </c>
      <c r="D103" s="45"/>
      <c r="E103" s="45" t="s">
        <v>1145</v>
      </c>
      <c r="F103" s="45">
        <v>1</v>
      </c>
      <c r="G103" s="49">
        <v>73.81</v>
      </c>
      <c r="H103" s="49">
        <f t="shared" si="9"/>
        <v>76.7624</v>
      </c>
      <c r="I103" s="49">
        <f t="shared" si="10"/>
        <v>80.60052</v>
      </c>
      <c r="J103" s="68">
        <f t="shared" si="11"/>
        <v>1.05</v>
      </c>
      <c r="K103" s="10"/>
    </row>
    <row r="104" spans="4:11" s="44" customFormat="1" ht="12.75">
      <c r="D104" s="45"/>
      <c r="E104" s="45"/>
      <c r="F104" s="45"/>
      <c r="G104" s="46"/>
      <c r="H104" s="46"/>
      <c r="I104" s="46"/>
      <c r="J104" s="66"/>
      <c r="K104" s="10"/>
    </row>
    <row r="105" spans="4:11" s="44" customFormat="1" ht="12.75">
      <c r="D105" s="45"/>
      <c r="E105" s="45"/>
      <c r="F105" s="45"/>
      <c r="G105" s="46"/>
      <c r="H105" s="46"/>
      <c r="I105" s="46"/>
      <c r="J105" s="66"/>
      <c r="K105" s="10"/>
    </row>
    <row r="106" spans="1:11" s="44" customFormat="1" ht="12.75">
      <c r="A106" s="27" t="s">
        <v>804</v>
      </c>
      <c r="B106"/>
      <c r="C106"/>
      <c r="D106" s="32"/>
      <c r="E106" s="32"/>
      <c r="F106" s="32"/>
      <c r="G106"/>
      <c r="H106"/>
      <c r="I106"/>
      <c r="J106" s="72"/>
      <c r="K106" s="10"/>
    </row>
    <row r="107" spans="1:11" s="44" customFormat="1" ht="25.5">
      <c r="A107" s="84" t="s">
        <v>642</v>
      </c>
      <c r="B107" s="28" t="s">
        <v>35</v>
      </c>
      <c r="C107" s="29" t="s">
        <v>1008</v>
      </c>
      <c r="D107" s="29" t="s">
        <v>1007</v>
      </c>
      <c r="E107" s="29" t="s">
        <v>36</v>
      </c>
      <c r="F107" s="29" t="s">
        <v>1072</v>
      </c>
      <c r="G107" s="52" t="s">
        <v>1214</v>
      </c>
      <c r="H107" s="52"/>
      <c r="I107" s="52"/>
      <c r="J107" s="54"/>
      <c r="K107" s="35" t="s">
        <v>871</v>
      </c>
    </row>
    <row r="108" spans="1:11" s="44" customFormat="1" ht="12.75">
      <c r="A108" s="44" t="s">
        <v>805</v>
      </c>
      <c r="B108" s="44" t="s">
        <v>806</v>
      </c>
      <c r="C108" s="44" t="s">
        <v>1010</v>
      </c>
      <c r="D108" s="45" t="s">
        <v>1020</v>
      </c>
      <c r="E108" s="45" t="s">
        <v>587</v>
      </c>
      <c r="F108" s="45">
        <v>1</v>
      </c>
      <c r="G108" s="50">
        <v>2043.98</v>
      </c>
      <c r="H108" s="49">
        <f aca="true" t="shared" si="12" ref="H108:I110">G108*1.04</f>
        <v>2125.7392</v>
      </c>
      <c r="I108" s="49">
        <f t="shared" si="12"/>
        <v>2210.768768</v>
      </c>
      <c r="J108" s="68">
        <f aca="true" t="shared" si="13" ref="J108:J114">I108/H108</f>
        <v>1.04</v>
      </c>
      <c r="K108" s="10"/>
    </row>
    <row r="109" spans="1:11" s="44" customFormat="1" ht="12.75">
      <c r="A109" s="44" t="s">
        <v>807</v>
      </c>
      <c r="B109" s="44" t="s">
        <v>808</v>
      </c>
      <c r="C109" s="44" t="s">
        <v>1010</v>
      </c>
      <c r="D109" s="45">
        <v>9025804855</v>
      </c>
      <c r="E109" s="45" t="s">
        <v>587</v>
      </c>
      <c r="F109" s="45">
        <v>1</v>
      </c>
      <c r="G109" s="50">
        <v>1572.16</v>
      </c>
      <c r="H109" s="49">
        <f t="shared" si="12"/>
        <v>1635.0464000000002</v>
      </c>
      <c r="I109" s="49">
        <f t="shared" si="12"/>
        <v>1700.4482560000001</v>
      </c>
      <c r="J109" s="68">
        <f t="shared" si="13"/>
        <v>1.04</v>
      </c>
      <c r="K109" s="10"/>
    </row>
    <row r="110" spans="1:11" s="44" customFormat="1" ht="12.75">
      <c r="A110" s="44" t="s">
        <v>809</v>
      </c>
      <c r="B110" s="44" t="s">
        <v>810</v>
      </c>
      <c r="C110" s="44" t="s">
        <v>1010</v>
      </c>
      <c r="D110" s="45" t="s">
        <v>1020</v>
      </c>
      <c r="E110" s="45" t="s">
        <v>587</v>
      </c>
      <c r="F110" s="45">
        <v>1</v>
      </c>
      <c r="G110" s="50">
        <v>762.3</v>
      </c>
      <c r="H110" s="49">
        <f t="shared" si="12"/>
        <v>792.792</v>
      </c>
      <c r="I110" s="49">
        <f t="shared" si="12"/>
        <v>824.50368</v>
      </c>
      <c r="J110" s="68">
        <f t="shared" si="13"/>
        <v>1.04</v>
      </c>
      <c r="K110" s="10"/>
    </row>
    <row r="111" spans="1:11" s="44" customFormat="1" ht="12.75">
      <c r="A111" s="44" t="s">
        <v>888</v>
      </c>
      <c r="B111" s="44" t="s">
        <v>881</v>
      </c>
      <c r="C111" s="44" t="s">
        <v>1013</v>
      </c>
      <c r="D111" s="45"/>
      <c r="E111" s="45" t="s">
        <v>815</v>
      </c>
      <c r="F111" s="45">
        <v>1</v>
      </c>
      <c r="G111" s="50">
        <v>30</v>
      </c>
      <c r="H111" s="49">
        <v>30</v>
      </c>
      <c r="I111" s="49">
        <v>30</v>
      </c>
      <c r="J111" s="68">
        <f t="shared" si="13"/>
        <v>1</v>
      </c>
      <c r="K111" s="10"/>
    </row>
    <row r="112" spans="1:11" s="44" customFormat="1" ht="12.75">
      <c r="A112" s="44" t="s">
        <v>882</v>
      </c>
      <c r="B112" s="44" t="s">
        <v>883</v>
      </c>
      <c r="C112" s="44" t="s">
        <v>1013</v>
      </c>
      <c r="D112" s="45"/>
      <c r="E112" s="45" t="s">
        <v>815</v>
      </c>
      <c r="F112" s="45">
        <v>1</v>
      </c>
      <c r="G112" s="50">
        <v>60</v>
      </c>
      <c r="H112" s="49">
        <v>60</v>
      </c>
      <c r="I112" s="49">
        <v>60</v>
      </c>
      <c r="J112" s="68">
        <f t="shared" si="13"/>
        <v>1</v>
      </c>
      <c r="K112" s="10"/>
    </row>
    <row r="113" spans="1:11" s="44" customFormat="1" ht="12.75">
      <c r="A113" s="44" t="s">
        <v>811</v>
      </c>
      <c r="B113" s="44" t="s">
        <v>812</v>
      </c>
      <c r="C113" s="44" t="s">
        <v>1013</v>
      </c>
      <c r="D113" s="45" t="s">
        <v>1020</v>
      </c>
      <c r="E113" s="45" t="s">
        <v>587</v>
      </c>
      <c r="F113" s="45">
        <v>1</v>
      </c>
      <c r="G113" s="50">
        <v>2365.21</v>
      </c>
      <c r="H113" s="49">
        <f>G113*1.04</f>
        <v>2459.8184</v>
      </c>
      <c r="I113" s="49">
        <f>H113*1.04</f>
        <v>2558.2111360000004</v>
      </c>
      <c r="J113" s="68">
        <f t="shared" si="13"/>
        <v>1.04</v>
      </c>
      <c r="K113" s="10"/>
    </row>
    <row r="114" spans="1:11" s="44" customFormat="1" ht="12.75">
      <c r="A114" s="44" t="s">
        <v>813</v>
      </c>
      <c r="B114" s="44" t="s">
        <v>814</v>
      </c>
      <c r="C114" s="44" t="s">
        <v>1013</v>
      </c>
      <c r="D114" s="45"/>
      <c r="E114" s="45" t="s">
        <v>587</v>
      </c>
      <c r="F114" s="45">
        <v>1</v>
      </c>
      <c r="G114" s="50">
        <v>2242.55</v>
      </c>
      <c r="H114" s="49">
        <f>G114*1.04</f>
        <v>2332.2520000000004</v>
      </c>
      <c r="I114" s="49">
        <f>H114*1.04</f>
        <v>2425.5420800000006</v>
      </c>
      <c r="J114" s="68">
        <f t="shared" si="13"/>
        <v>1.04</v>
      </c>
      <c r="K114" s="10"/>
    </row>
    <row r="115" spans="4:11" s="44" customFormat="1" ht="12.75">
      <c r="D115" s="45"/>
      <c r="E115" s="45"/>
      <c r="F115" s="45"/>
      <c r="G115" s="59"/>
      <c r="H115" s="59"/>
      <c r="I115" s="59"/>
      <c r="J115" s="69"/>
      <c r="K115" s="10"/>
    </row>
    <row r="116" spans="4:11" s="44" customFormat="1" ht="12.75">
      <c r="D116" s="45"/>
      <c r="E116" s="45"/>
      <c r="F116" s="45"/>
      <c r="G116" s="59"/>
      <c r="H116" s="59"/>
      <c r="I116" s="59"/>
      <c r="J116" s="69"/>
      <c r="K116" s="10"/>
    </row>
    <row r="117" spans="1:11" s="44" customFormat="1" ht="12.75">
      <c r="A117" s="27" t="s">
        <v>1150</v>
      </c>
      <c r="B117"/>
      <c r="C117"/>
      <c r="D117" s="32"/>
      <c r="E117" s="32"/>
      <c r="F117" s="32"/>
      <c r="G117"/>
      <c r="H117"/>
      <c r="I117"/>
      <c r="J117" s="72"/>
      <c r="K117" s="10"/>
    </row>
    <row r="118" spans="1:11" s="44" customFormat="1" ht="25.5">
      <c r="A118" s="28" t="s">
        <v>642</v>
      </c>
      <c r="B118" s="28" t="s">
        <v>35</v>
      </c>
      <c r="C118" s="29" t="s">
        <v>1008</v>
      </c>
      <c r="D118" s="29" t="s">
        <v>1007</v>
      </c>
      <c r="E118" s="29" t="s">
        <v>36</v>
      </c>
      <c r="F118" s="29" t="s">
        <v>1072</v>
      </c>
      <c r="G118" s="52" t="s">
        <v>1214</v>
      </c>
      <c r="H118" s="52"/>
      <c r="I118" s="52"/>
      <c r="J118" s="54"/>
      <c r="K118" s="35" t="s">
        <v>871</v>
      </c>
    </row>
    <row r="119" spans="1:11" s="44" customFormat="1" ht="12.75">
      <c r="A119" s="44" t="s">
        <v>1151</v>
      </c>
      <c r="B119" s="44" t="s">
        <v>1152</v>
      </c>
      <c r="C119" s="44" t="s">
        <v>1011</v>
      </c>
      <c r="D119" s="45" t="s">
        <v>1020</v>
      </c>
      <c r="E119" s="45" t="s">
        <v>587</v>
      </c>
      <c r="F119" s="45">
        <v>1</v>
      </c>
      <c r="G119" s="49">
        <v>687.67</v>
      </c>
      <c r="H119" s="49">
        <f>G119*1.04</f>
        <v>715.1768</v>
      </c>
      <c r="I119" s="49">
        <f>H119*1.05</f>
        <v>750.93564</v>
      </c>
      <c r="J119" s="68">
        <f>I119/H119</f>
        <v>1.05</v>
      </c>
      <c r="K119" s="10"/>
    </row>
    <row r="120" spans="1:11" s="44" customFormat="1" ht="12.75">
      <c r="A120" s="44" t="s">
        <v>1155</v>
      </c>
      <c r="B120" s="44" t="s">
        <v>1156</v>
      </c>
      <c r="C120" s="44" t="s">
        <v>1013</v>
      </c>
      <c r="D120" s="45" t="s">
        <v>1020</v>
      </c>
      <c r="E120" s="45" t="s">
        <v>587</v>
      </c>
      <c r="F120" s="45">
        <v>1</v>
      </c>
      <c r="G120" s="49">
        <v>104.85</v>
      </c>
      <c r="H120" s="49">
        <f>G120*1.04</f>
        <v>109.044</v>
      </c>
      <c r="I120" s="49">
        <f>H120*1.07</f>
        <v>116.67708</v>
      </c>
      <c r="J120" s="68">
        <f aca="true" t="shared" si="14" ref="J120:J126">I120/H120</f>
        <v>1.07</v>
      </c>
      <c r="K120" s="10"/>
    </row>
    <row r="121" spans="1:11" s="44" customFormat="1" ht="12.75">
      <c r="A121" s="44" t="s">
        <v>1157</v>
      </c>
      <c r="B121" s="44" t="s">
        <v>1158</v>
      </c>
      <c r="C121" s="44" t="s">
        <v>1013</v>
      </c>
      <c r="D121" s="45" t="s">
        <v>1020</v>
      </c>
      <c r="E121" s="45" t="s">
        <v>587</v>
      </c>
      <c r="F121" s="45">
        <v>1</v>
      </c>
      <c r="G121" s="49">
        <v>178.85</v>
      </c>
      <c r="H121" s="49">
        <f>G121*1.04</f>
        <v>186.004</v>
      </c>
      <c r="I121" s="49">
        <f>H121*1.07</f>
        <v>199.02428</v>
      </c>
      <c r="J121" s="68">
        <f>I121/H121</f>
        <v>1.07</v>
      </c>
      <c r="K121" s="10"/>
    </row>
    <row r="122" spans="1:11" s="44" customFormat="1" ht="12.75">
      <c r="A122" s="44" t="s">
        <v>1159</v>
      </c>
      <c r="B122" s="44" t="s">
        <v>1160</v>
      </c>
      <c r="C122" s="44" t="s">
        <v>1013</v>
      </c>
      <c r="D122" s="45" t="s">
        <v>1020</v>
      </c>
      <c r="E122" s="45" t="s">
        <v>587</v>
      </c>
      <c r="F122" s="45">
        <v>1</v>
      </c>
      <c r="G122" s="49">
        <v>254.49</v>
      </c>
      <c r="H122" s="49">
        <f>G122*1.04</f>
        <v>264.6696</v>
      </c>
      <c r="I122" s="49">
        <f>H122*1.07</f>
        <v>283.196472</v>
      </c>
      <c r="J122" s="68">
        <f>I122/H122</f>
        <v>1.07</v>
      </c>
      <c r="K122" s="10"/>
    </row>
    <row r="123" spans="1:11" s="44" customFormat="1" ht="12.75">
      <c r="A123" s="44" t="s">
        <v>1161</v>
      </c>
      <c r="B123" s="44" t="s">
        <v>1162</v>
      </c>
      <c r="C123" s="44" t="s">
        <v>1011</v>
      </c>
      <c r="D123" s="45" t="s">
        <v>1020</v>
      </c>
      <c r="E123" s="45" t="s">
        <v>587</v>
      </c>
      <c r="F123" s="45">
        <v>1</v>
      </c>
      <c r="G123" s="50">
        <v>306.42</v>
      </c>
      <c r="H123" s="49">
        <f>G123*1.04</f>
        <v>318.6768</v>
      </c>
      <c r="I123" s="49">
        <f>H123*1.08</f>
        <v>344.170944</v>
      </c>
      <c r="J123" s="68">
        <f>I123/H123</f>
        <v>1.08</v>
      </c>
      <c r="K123" s="10"/>
    </row>
    <row r="124" spans="1:11" s="44" customFormat="1" ht="12.75">
      <c r="A124" s="44" t="s">
        <v>1163</v>
      </c>
      <c r="B124" s="44" t="s">
        <v>1164</v>
      </c>
      <c r="C124" s="44" t="s">
        <v>1011</v>
      </c>
      <c r="D124" s="45" t="s">
        <v>1020</v>
      </c>
      <c r="E124" s="45" t="s">
        <v>815</v>
      </c>
      <c r="F124" s="45">
        <v>1</v>
      </c>
      <c r="G124" s="49" t="s">
        <v>1153</v>
      </c>
      <c r="H124" s="49">
        <v>100</v>
      </c>
      <c r="I124" s="49">
        <v>100</v>
      </c>
      <c r="J124" s="68">
        <f t="shared" si="14"/>
        <v>1</v>
      </c>
      <c r="K124" s="83"/>
    </row>
    <row r="125" spans="1:11" s="44" customFormat="1" ht="12.75">
      <c r="A125" s="44" t="s">
        <v>1165</v>
      </c>
      <c r="B125" s="44" t="s">
        <v>1166</v>
      </c>
      <c r="C125" s="44" t="s">
        <v>1011</v>
      </c>
      <c r="D125" s="45" t="s">
        <v>1020</v>
      </c>
      <c r="E125" s="45" t="s">
        <v>587</v>
      </c>
      <c r="F125" s="45">
        <v>1</v>
      </c>
      <c r="G125" s="49">
        <v>681.48</v>
      </c>
      <c r="H125" s="49">
        <f>G125*1.04</f>
        <v>708.7392000000001</v>
      </c>
      <c r="I125" s="49">
        <f>H125*1.05</f>
        <v>744.1761600000001</v>
      </c>
      <c r="J125" s="68">
        <f t="shared" si="14"/>
        <v>1.05</v>
      </c>
      <c r="K125" s="10"/>
    </row>
    <row r="126" spans="1:11" s="44" customFormat="1" ht="12.75">
      <c r="A126" s="44" t="s">
        <v>1167</v>
      </c>
      <c r="B126" s="44" t="s">
        <v>1168</v>
      </c>
      <c r="C126" s="44" t="s">
        <v>1013</v>
      </c>
      <c r="D126" s="45" t="s">
        <v>1020</v>
      </c>
      <c r="E126" s="45" t="s">
        <v>815</v>
      </c>
      <c r="F126" s="45">
        <v>1</v>
      </c>
      <c r="G126" s="49" t="s">
        <v>1154</v>
      </c>
      <c r="H126" s="49">
        <v>60</v>
      </c>
      <c r="I126" s="49">
        <v>60</v>
      </c>
      <c r="J126" s="68">
        <f t="shared" si="14"/>
        <v>1</v>
      </c>
      <c r="K126" s="10"/>
    </row>
    <row r="127" spans="4:11" s="44" customFormat="1" ht="12.75">
      <c r="D127" s="45"/>
      <c r="E127" s="45"/>
      <c r="F127" s="45"/>
      <c r="G127" s="46"/>
      <c r="H127" s="46"/>
      <c r="I127" s="46"/>
      <c r="J127" s="66"/>
      <c r="K127" s="10"/>
    </row>
    <row r="128" spans="4:11" s="44" customFormat="1" ht="12.75">
      <c r="D128" s="45"/>
      <c r="E128" s="45"/>
      <c r="F128" s="45"/>
      <c r="G128" s="46"/>
      <c r="H128" s="46"/>
      <c r="I128" s="46"/>
      <c r="J128" s="66"/>
      <c r="K128" s="10"/>
    </row>
    <row r="129" spans="1:11" s="44" customFormat="1" ht="12.75">
      <c r="A129" s="27" t="s">
        <v>965</v>
      </c>
      <c r="D129" s="45"/>
      <c r="E129" s="45"/>
      <c r="F129" s="45"/>
      <c r="G129" s="30"/>
      <c r="H129" s="30"/>
      <c r="I129" s="30"/>
      <c r="J129" s="66"/>
      <c r="K129" s="46"/>
    </row>
    <row r="130" spans="1:11" s="44" customFormat="1" ht="25.5">
      <c r="A130" s="84" t="s">
        <v>642</v>
      </c>
      <c r="B130" s="28" t="s">
        <v>35</v>
      </c>
      <c r="C130" s="29" t="s">
        <v>1008</v>
      </c>
      <c r="D130" s="29" t="s">
        <v>1007</v>
      </c>
      <c r="E130" s="29" t="s">
        <v>36</v>
      </c>
      <c r="F130" s="29" t="s">
        <v>1072</v>
      </c>
      <c r="G130" s="52" t="s">
        <v>1214</v>
      </c>
      <c r="H130" s="52"/>
      <c r="I130" s="52"/>
      <c r="J130" s="54"/>
      <c r="K130" s="35" t="s">
        <v>871</v>
      </c>
    </row>
    <row r="131" spans="1:11" s="44" customFormat="1" ht="12.75">
      <c r="A131" s="44" t="s">
        <v>693</v>
      </c>
      <c r="B131" s="44" t="s">
        <v>694</v>
      </c>
      <c r="C131" s="44" t="s">
        <v>1011</v>
      </c>
      <c r="D131" s="45"/>
      <c r="E131" s="45" t="s">
        <v>587</v>
      </c>
      <c r="F131" s="45">
        <v>1</v>
      </c>
      <c r="G131" s="49">
        <v>157.03</v>
      </c>
      <c r="H131" s="49">
        <f>G131*1.04</f>
        <v>163.3112</v>
      </c>
      <c r="I131" s="49">
        <f>H131*1.05</f>
        <v>171.47676</v>
      </c>
      <c r="J131" s="68">
        <f>I131/H131</f>
        <v>1.05</v>
      </c>
      <c r="K131" s="77"/>
    </row>
    <row r="132" spans="1:11" s="44" customFormat="1" ht="12.75">
      <c r="A132" s="44" t="s">
        <v>42</v>
      </c>
      <c r="B132" s="44" t="s">
        <v>43</v>
      </c>
      <c r="C132" s="44" t="s">
        <v>1010</v>
      </c>
      <c r="D132" s="45">
        <v>90258041689</v>
      </c>
      <c r="E132" s="45" t="s">
        <v>588</v>
      </c>
      <c r="F132" s="45">
        <v>1</v>
      </c>
      <c r="G132" s="49">
        <v>49.71</v>
      </c>
      <c r="H132" s="49">
        <f>G132*1.04</f>
        <v>51.6984</v>
      </c>
      <c r="I132" s="49">
        <f>H132*1.06</f>
        <v>54.800304000000004</v>
      </c>
      <c r="J132" s="68">
        <f>I132/H132</f>
        <v>1.06</v>
      </c>
      <c r="K132" s="46"/>
    </row>
    <row r="133" spans="1:11" s="44" customFormat="1" ht="12.75">
      <c r="A133" s="44" t="s">
        <v>604</v>
      </c>
      <c r="B133" s="44" t="s">
        <v>605</v>
      </c>
      <c r="C133" s="44" t="s">
        <v>1010</v>
      </c>
      <c r="D133" s="45">
        <v>90258055686</v>
      </c>
      <c r="E133" s="45" t="s">
        <v>588</v>
      </c>
      <c r="F133" s="45">
        <v>1</v>
      </c>
      <c r="G133" s="49">
        <v>252.76</v>
      </c>
      <c r="H133" s="49">
        <f>G133*1.04</f>
        <v>262.8704</v>
      </c>
      <c r="I133" s="49">
        <f>H133*1.04</f>
        <v>273.385216</v>
      </c>
      <c r="J133" s="68">
        <f>I133/H133</f>
        <v>1.04</v>
      </c>
      <c r="K133" s="46"/>
    </row>
    <row r="134" spans="4:11" s="44" customFormat="1" ht="12.75">
      <c r="D134" s="45"/>
      <c r="E134" s="45"/>
      <c r="F134" s="45"/>
      <c r="G134" s="61"/>
      <c r="H134" s="61"/>
      <c r="I134" s="61"/>
      <c r="J134" s="69"/>
      <c r="K134" s="46"/>
    </row>
    <row r="135" spans="4:11" s="44" customFormat="1" ht="12.75">
      <c r="D135" s="45"/>
      <c r="E135" s="45"/>
      <c r="F135" s="45"/>
      <c r="G135" s="61"/>
      <c r="H135" s="61"/>
      <c r="I135" s="61"/>
      <c r="J135" s="69"/>
      <c r="K135" s="46"/>
    </row>
    <row r="136" spans="1:11" ht="12.75">
      <c r="A136" s="3" t="s">
        <v>878</v>
      </c>
      <c r="F136" s="45"/>
      <c r="G136" s="46"/>
      <c r="H136" s="46"/>
      <c r="I136" s="46"/>
      <c r="J136" s="66"/>
      <c r="K136" s="10"/>
    </row>
    <row r="137" spans="1:11" ht="25.5">
      <c r="A137" s="5" t="s">
        <v>642</v>
      </c>
      <c r="B137" s="5" t="s">
        <v>35</v>
      </c>
      <c r="C137" s="29" t="s">
        <v>1008</v>
      </c>
      <c r="D137" s="29" t="s">
        <v>1007</v>
      </c>
      <c r="E137" s="29" t="s">
        <v>36</v>
      </c>
      <c r="F137" s="29" t="s">
        <v>1072</v>
      </c>
      <c r="G137" s="52" t="s">
        <v>1214</v>
      </c>
      <c r="H137" s="52"/>
      <c r="I137" s="52"/>
      <c r="J137" s="53" t="s">
        <v>1103</v>
      </c>
      <c r="K137" s="35" t="s">
        <v>871</v>
      </c>
    </row>
    <row r="138" spans="1:11" ht="12.75">
      <c r="A138" s="65" t="s">
        <v>734</v>
      </c>
      <c r="B138" s="44" t="s">
        <v>1259</v>
      </c>
      <c r="C138" s="24" t="s">
        <v>1009</v>
      </c>
      <c r="D138" s="92">
        <v>3760246970525</v>
      </c>
      <c r="E138" s="25" t="s">
        <v>588</v>
      </c>
      <c r="F138" s="45">
        <v>1</v>
      </c>
      <c r="G138" s="50">
        <v>76.9</v>
      </c>
      <c r="H138" s="50">
        <f>G138*1.03</f>
        <v>79.20700000000001</v>
      </c>
      <c r="I138" s="50">
        <f>H138*1.05</f>
        <v>83.16735000000001</v>
      </c>
      <c r="J138" s="68">
        <f>I138/H138</f>
        <v>1.05</v>
      </c>
      <c r="K138" s="10"/>
    </row>
    <row r="139" spans="6:11" ht="12.75">
      <c r="F139" s="45"/>
      <c r="G139" s="46"/>
      <c r="H139" s="46"/>
      <c r="I139" s="46"/>
      <c r="J139" s="66"/>
      <c r="K139" s="10"/>
    </row>
    <row r="140" spans="4:11" s="44" customFormat="1" ht="12.75">
      <c r="D140" s="45"/>
      <c r="E140" s="45"/>
      <c r="F140" s="45"/>
      <c r="G140" s="46"/>
      <c r="H140" s="46"/>
      <c r="I140" s="46"/>
      <c r="J140" s="66"/>
      <c r="K140" s="10"/>
    </row>
    <row r="141" spans="1:11" s="44" customFormat="1" ht="12.75">
      <c r="A141" s="27" t="s">
        <v>880</v>
      </c>
      <c r="D141" s="45"/>
      <c r="E141" s="45"/>
      <c r="F141" s="45"/>
      <c r="G141" s="46"/>
      <c r="H141" s="46"/>
      <c r="I141" s="46"/>
      <c r="J141" s="66"/>
      <c r="K141" s="10"/>
    </row>
    <row r="142" spans="1:11" s="44" customFormat="1" ht="25.5">
      <c r="A142" s="28" t="s">
        <v>642</v>
      </c>
      <c r="B142" s="29" t="s">
        <v>35</v>
      </c>
      <c r="C142" s="29" t="s">
        <v>1008</v>
      </c>
      <c r="D142" s="29" t="s">
        <v>1007</v>
      </c>
      <c r="E142" s="29" t="s">
        <v>36</v>
      </c>
      <c r="F142" s="29" t="s">
        <v>1072</v>
      </c>
      <c r="G142" s="52" t="s">
        <v>1214</v>
      </c>
      <c r="H142" s="52"/>
      <c r="I142" s="52"/>
      <c r="J142" s="54"/>
      <c r="K142" s="35" t="s">
        <v>871</v>
      </c>
    </row>
    <row r="143" spans="1:11" s="44" customFormat="1" ht="12.75">
      <c r="A143" s="44" t="s">
        <v>727</v>
      </c>
      <c r="B143" s="44" t="s">
        <v>947</v>
      </c>
      <c r="C143" s="44" t="s">
        <v>1009</v>
      </c>
      <c r="D143" s="92">
        <v>3760246970327</v>
      </c>
      <c r="E143" s="45" t="s">
        <v>588</v>
      </c>
      <c r="F143" s="45">
        <v>1</v>
      </c>
      <c r="G143" s="49">
        <v>96.2</v>
      </c>
      <c r="H143" s="50">
        <f>G143*1.03</f>
        <v>99.086</v>
      </c>
      <c r="I143" s="50">
        <f>H143*1.05</f>
        <v>104.0403</v>
      </c>
      <c r="J143" s="68">
        <f>I143/H143</f>
        <v>1.05</v>
      </c>
      <c r="K143" s="10"/>
    </row>
    <row r="144" spans="1:11" s="44" customFormat="1" ht="12.75">
      <c r="A144" s="44" t="s">
        <v>728</v>
      </c>
      <c r="B144" s="44" t="s">
        <v>948</v>
      </c>
      <c r="C144" s="44" t="s">
        <v>1009</v>
      </c>
      <c r="D144" s="92">
        <v>3760246970358</v>
      </c>
      <c r="E144" s="45" t="s">
        <v>588</v>
      </c>
      <c r="F144" s="45">
        <v>1</v>
      </c>
      <c r="G144" s="49">
        <v>105.27</v>
      </c>
      <c r="H144" s="50">
        <f>G144*1.03</f>
        <v>108.4281</v>
      </c>
      <c r="I144" s="50">
        <f>H144*1.05</f>
        <v>113.84950500000001</v>
      </c>
      <c r="J144" s="68">
        <f>I144/H144</f>
        <v>1.05</v>
      </c>
      <c r="K144" s="10"/>
    </row>
    <row r="145" spans="1:11" s="44" customFormat="1" ht="12.75">
      <c r="A145" s="44" t="s">
        <v>729</v>
      </c>
      <c r="B145" s="44" t="s">
        <v>949</v>
      </c>
      <c r="C145" s="44" t="s">
        <v>1009</v>
      </c>
      <c r="D145" s="92">
        <v>3760246970389</v>
      </c>
      <c r="E145" s="45" t="s">
        <v>588</v>
      </c>
      <c r="F145" s="45">
        <v>1</v>
      </c>
      <c r="G145" s="49">
        <v>114.95</v>
      </c>
      <c r="H145" s="50">
        <f>G145*1.03</f>
        <v>118.39850000000001</v>
      </c>
      <c r="I145" s="50">
        <f>H145*1.05</f>
        <v>124.31842500000002</v>
      </c>
      <c r="J145" s="68">
        <f>I145/H145</f>
        <v>1.05</v>
      </c>
      <c r="K145" s="10"/>
    </row>
    <row r="146" spans="1:11" s="44" customFormat="1" ht="12.75">
      <c r="A146" s="44" t="s">
        <v>767</v>
      </c>
      <c r="B146" s="44" t="s">
        <v>950</v>
      </c>
      <c r="C146" s="44" t="s">
        <v>1009</v>
      </c>
      <c r="D146" s="92">
        <v>3760246970419</v>
      </c>
      <c r="E146" s="45" t="s">
        <v>588</v>
      </c>
      <c r="F146" s="45">
        <v>1</v>
      </c>
      <c r="G146" s="49">
        <v>127.1</v>
      </c>
      <c r="H146" s="50">
        <f>G146*1.03</f>
        <v>130.913</v>
      </c>
      <c r="I146" s="50">
        <f>H146*1.05</f>
        <v>137.45865</v>
      </c>
      <c r="J146" s="68">
        <f>I146/H146</f>
        <v>1.05</v>
      </c>
      <c r="K146" s="10"/>
    </row>
    <row r="147" spans="4:11" s="44" customFormat="1" ht="12.75">
      <c r="D147" s="92"/>
      <c r="E147" s="45"/>
      <c r="F147" s="45"/>
      <c r="G147" s="59"/>
      <c r="H147" s="59"/>
      <c r="I147" s="59"/>
      <c r="J147" s="69"/>
      <c r="K147" s="13"/>
    </row>
    <row r="148" spans="4:11" s="44" customFormat="1" ht="12.75">
      <c r="D148" s="45"/>
      <c r="E148" s="45"/>
      <c r="F148" s="45"/>
      <c r="G148" s="46"/>
      <c r="H148" s="46"/>
      <c r="I148" s="46"/>
      <c r="J148" s="66"/>
      <c r="K148" s="10"/>
    </row>
    <row r="149" spans="1:11" s="44" customFormat="1" ht="12.75">
      <c r="A149" s="27" t="s">
        <v>877</v>
      </c>
      <c r="D149" s="45"/>
      <c r="E149" s="45"/>
      <c r="F149" s="45"/>
      <c r="G149" s="30"/>
      <c r="H149" s="30"/>
      <c r="I149" s="30"/>
      <c r="J149" s="66"/>
      <c r="K149" s="46"/>
    </row>
    <row r="150" spans="1:11" s="44" customFormat="1" ht="25.5">
      <c r="A150" s="28" t="s">
        <v>642</v>
      </c>
      <c r="B150" s="28" t="s">
        <v>35</v>
      </c>
      <c r="C150" s="29" t="s">
        <v>1008</v>
      </c>
      <c r="D150" s="29" t="s">
        <v>1007</v>
      </c>
      <c r="E150" s="29" t="s">
        <v>36</v>
      </c>
      <c r="F150" s="29" t="s">
        <v>1072</v>
      </c>
      <c r="G150" s="52" t="s">
        <v>1214</v>
      </c>
      <c r="H150" s="52"/>
      <c r="I150" s="52"/>
      <c r="J150" s="54"/>
      <c r="K150" s="35" t="s">
        <v>871</v>
      </c>
    </row>
    <row r="151" spans="1:11" s="44" customFormat="1" ht="12.75">
      <c r="A151" s="44" t="s">
        <v>1064</v>
      </c>
      <c r="B151" s="44" t="s">
        <v>872</v>
      </c>
      <c r="C151" s="44" t="s">
        <v>1009</v>
      </c>
      <c r="D151" s="92">
        <v>3760246970655</v>
      </c>
      <c r="E151" s="45" t="s">
        <v>588</v>
      </c>
      <c r="F151" s="45">
        <v>1</v>
      </c>
      <c r="G151" s="49">
        <v>163.78</v>
      </c>
      <c r="H151" s="50">
        <f aca="true" t="shared" si="15" ref="H151:H156">G151*1.03</f>
        <v>168.6934</v>
      </c>
      <c r="I151" s="50">
        <f>H151*1.05</f>
        <v>177.12807</v>
      </c>
      <c r="J151" s="68">
        <f aca="true" t="shared" si="16" ref="J151:J156">I151/H151</f>
        <v>1.05</v>
      </c>
      <c r="K151" s="46"/>
    </row>
    <row r="152" spans="1:11" s="44" customFormat="1" ht="12.75">
      <c r="A152" s="44" t="s">
        <v>1065</v>
      </c>
      <c r="B152" s="44" t="s">
        <v>873</v>
      </c>
      <c r="C152" s="44" t="s">
        <v>1009</v>
      </c>
      <c r="D152" s="92">
        <v>3760246970662</v>
      </c>
      <c r="E152" s="45" t="s">
        <v>588</v>
      </c>
      <c r="F152" s="45">
        <v>1</v>
      </c>
      <c r="G152" s="49">
        <v>187.34</v>
      </c>
      <c r="H152" s="50">
        <f t="shared" si="15"/>
        <v>192.96020000000001</v>
      </c>
      <c r="I152" s="50">
        <f>H152*1.05</f>
        <v>202.60821</v>
      </c>
      <c r="J152" s="68">
        <f t="shared" si="16"/>
        <v>1.05</v>
      </c>
      <c r="K152" s="46"/>
    </row>
    <row r="153" spans="1:11" s="44" customFormat="1" ht="12.75">
      <c r="A153" s="44" t="s">
        <v>1066</v>
      </c>
      <c r="B153" s="44" t="s">
        <v>874</v>
      </c>
      <c r="C153" s="44" t="s">
        <v>1009</v>
      </c>
      <c r="D153" s="92">
        <v>3760246970679</v>
      </c>
      <c r="E153" s="45" t="s">
        <v>588</v>
      </c>
      <c r="F153" s="45">
        <v>1</v>
      </c>
      <c r="G153" s="49">
        <v>199.01</v>
      </c>
      <c r="H153" s="50">
        <f t="shared" si="15"/>
        <v>204.9803</v>
      </c>
      <c r="I153" s="50">
        <f>H153*1.05</f>
        <v>215.229315</v>
      </c>
      <c r="J153" s="68">
        <f t="shared" si="16"/>
        <v>1.05</v>
      </c>
      <c r="K153" s="46"/>
    </row>
    <row r="154" spans="1:11" s="44" customFormat="1" ht="12.75">
      <c r="A154" s="44" t="s">
        <v>1067</v>
      </c>
      <c r="B154" s="44" t="s">
        <v>875</v>
      </c>
      <c r="C154" s="44" t="s">
        <v>1009</v>
      </c>
      <c r="D154" s="92">
        <v>3760246970686</v>
      </c>
      <c r="E154" s="45" t="s">
        <v>588</v>
      </c>
      <c r="F154" s="45">
        <v>1</v>
      </c>
      <c r="G154" s="49">
        <v>258.02</v>
      </c>
      <c r="H154" s="50">
        <f t="shared" si="15"/>
        <v>265.7606</v>
      </c>
      <c r="I154" s="50">
        <f>H154*1.05</f>
        <v>279.04863</v>
      </c>
      <c r="J154" s="68">
        <f t="shared" si="16"/>
        <v>1.05</v>
      </c>
      <c r="K154" s="46"/>
    </row>
    <row r="155" spans="1:11" s="44" customFormat="1" ht="12.75">
      <c r="A155" s="44" t="s">
        <v>1068</v>
      </c>
      <c r="B155" s="44" t="s">
        <v>876</v>
      </c>
      <c r="C155" s="44" t="s">
        <v>1009</v>
      </c>
      <c r="D155" s="92">
        <v>3760246970693</v>
      </c>
      <c r="E155" s="45" t="s">
        <v>588</v>
      </c>
      <c r="F155" s="45">
        <v>1</v>
      </c>
      <c r="G155" s="49">
        <v>282.27</v>
      </c>
      <c r="H155" s="50">
        <f t="shared" si="15"/>
        <v>290.7381</v>
      </c>
      <c r="I155" s="50">
        <f>H155*1.05</f>
        <v>305.27500499999996</v>
      </c>
      <c r="J155" s="68">
        <f t="shared" si="16"/>
        <v>1.05</v>
      </c>
      <c r="K155" s="46"/>
    </row>
    <row r="156" spans="1:11" s="44" customFormat="1" ht="12.75">
      <c r="A156" s="57" t="s">
        <v>1131</v>
      </c>
      <c r="B156" s="44" t="s">
        <v>1132</v>
      </c>
      <c r="C156" s="57" t="s">
        <v>1013</v>
      </c>
      <c r="D156" s="58"/>
      <c r="E156" s="58" t="s">
        <v>587</v>
      </c>
      <c r="F156" s="58">
        <v>1</v>
      </c>
      <c r="G156" s="49">
        <v>89.5</v>
      </c>
      <c r="H156" s="49">
        <f t="shared" si="15"/>
        <v>92.185</v>
      </c>
      <c r="I156" s="49">
        <f>H156*1.07</f>
        <v>98.63795</v>
      </c>
      <c r="J156" s="68">
        <f t="shared" si="16"/>
        <v>1.07</v>
      </c>
      <c r="K156" s="46"/>
    </row>
    <row r="157" spans="4:11" s="44" customFormat="1" ht="12.75">
      <c r="D157" s="92"/>
      <c r="E157" s="45"/>
      <c r="F157" s="45"/>
      <c r="G157" s="61"/>
      <c r="H157" s="61"/>
      <c r="I157" s="61"/>
      <c r="J157" s="69"/>
      <c r="K157" s="46"/>
    </row>
    <row r="158" spans="4:11" s="44" customFormat="1" ht="12.75">
      <c r="D158" s="92"/>
      <c r="E158" s="45"/>
      <c r="F158" s="45"/>
      <c r="G158" s="61"/>
      <c r="H158" s="61"/>
      <c r="I158" s="61"/>
      <c r="J158" s="69"/>
      <c r="K158" s="46"/>
    </row>
    <row r="159" spans="1:11" s="44" customFormat="1" ht="12.75">
      <c r="A159" s="27" t="s">
        <v>879</v>
      </c>
      <c r="D159" s="45"/>
      <c r="E159" s="45"/>
      <c r="F159" s="45"/>
      <c r="G159" s="46"/>
      <c r="H159" s="46"/>
      <c r="I159" s="46"/>
      <c r="J159" s="66"/>
      <c r="K159" s="10"/>
    </row>
    <row r="160" spans="1:11" s="44" customFormat="1" ht="25.5">
      <c r="A160" s="28" t="s">
        <v>642</v>
      </c>
      <c r="B160" s="28" t="s">
        <v>35</v>
      </c>
      <c r="C160" s="29" t="s">
        <v>1008</v>
      </c>
      <c r="D160" s="29" t="s">
        <v>1007</v>
      </c>
      <c r="E160" s="29" t="s">
        <v>36</v>
      </c>
      <c r="F160" s="29" t="s">
        <v>1072</v>
      </c>
      <c r="G160" s="52" t="s">
        <v>1214</v>
      </c>
      <c r="H160" s="52"/>
      <c r="I160" s="52"/>
      <c r="J160" s="54"/>
      <c r="K160" s="35" t="s">
        <v>871</v>
      </c>
    </row>
    <row r="161" spans="1:11" s="44" customFormat="1" ht="12.75">
      <c r="A161" s="44" t="s">
        <v>730</v>
      </c>
      <c r="B161" s="44" t="s">
        <v>943</v>
      </c>
      <c r="C161" s="44" t="s">
        <v>1009</v>
      </c>
      <c r="D161" s="92">
        <v>3760246970488</v>
      </c>
      <c r="E161" s="45" t="s">
        <v>588</v>
      </c>
      <c r="F161" s="45">
        <v>1</v>
      </c>
      <c r="G161" s="49">
        <v>102.66</v>
      </c>
      <c r="H161" s="50">
        <f>G161*1.03</f>
        <v>105.7398</v>
      </c>
      <c r="I161" s="50">
        <f>H161*1.05</f>
        <v>111.02679</v>
      </c>
      <c r="J161" s="68">
        <f>I161/H161</f>
        <v>1.05</v>
      </c>
      <c r="K161" s="10"/>
    </row>
    <row r="162" spans="1:11" s="44" customFormat="1" ht="12.75">
      <c r="A162" s="44" t="s">
        <v>731</v>
      </c>
      <c r="B162" s="44" t="s">
        <v>944</v>
      </c>
      <c r="C162" s="44" t="s">
        <v>1009</v>
      </c>
      <c r="D162" s="92">
        <v>3760246970495</v>
      </c>
      <c r="E162" s="45" t="s">
        <v>588</v>
      </c>
      <c r="F162" s="45">
        <v>1</v>
      </c>
      <c r="G162" s="49">
        <v>142.79</v>
      </c>
      <c r="H162" s="50">
        <f>G162*1.03</f>
        <v>147.0737</v>
      </c>
      <c r="I162" s="50">
        <f>H162*1.05</f>
        <v>154.42738500000002</v>
      </c>
      <c r="J162" s="68">
        <f>I162/H162</f>
        <v>1.05</v>
      </c>
      <c r="K162" s="10"/>
    </row>
    <row r="163" spans="1:11" s="44" customFormat="1" ht="12.75">
      <c r="A163" s="44" t="s">
        <v>732</v>
      </c>
      <c r="B163" s="44" t="s">
        <v>945</v>
      </c>
      <c r="C163" s="44" t="s">
        <v>1009</v>
      </c>
      <c r="D163" s="92">
        <v>3760246970501</v>
      </c>
      <c r="E163" s="45" t="s">
        <v>588</v>
      </c>
      <c r="F163" s="45">
        <v>1</v>
      </c>
      <c r="G163" s="49">
        <v>165.43</v>
      </c>
      <c r="H163" s="50">
        <f>G163*1.03</f>
        <v>170.3929</v>
      </c>
      <c r="I163" s="50">
        <f>H163*1.05</f>
        <v>178.912545</v>
      </c>
      <c r="J163" s="68">
        <f>I163/H163</f>
        <v>1.05</v>
      </c>
      <c r="K163" s="10"/>
    </row>
    <row r="164" spans="1:11" s="44" customFormat="1" ht="12.75">
      <c r="A164" s="44" t="s">
        <v>733</v>
      </c>
      <c r="B164" s="44" t="s">
        <v>946</v>
      </c>
      <c r="C164" s="44" t="s">
        <v>1009</v>
      </c>
      <c r="D164" s="92">
        <v>3760246970518</v>
      </c>
      <c r="E164" s="45" t="s">
        <v>588</v>
      </c>
      <c r="F164" s="45">
        <v>1</v>
      </c>
      <c r="G164" s="49">
        <v>189.22</v>
      </c>
      <c r="H164" s="50">
        <f>G164*1.03</f>
        <v>194.8966</v>
      </c>
      <c r="I164" s="50">
        <f>H164*1.05</f>
        <v>204.64143</v>
      </c>
      <c r="J164" s="68">
        <f>I164/H164</f>
        <v>1.05</v>
      </c>
      <c r="K164" s="10"/>
    </row>
    <row r="165" spans="4:11" s="44" customFormat="1" ht="12.75">
      <c r="D165" s="92"/>
      <c r="E165" s="45"/>
      <c r="F165" s="45"/>
      <c r="G165" s="59"/>
      <c r="H165" s="59"/>
      <c r="I165" s="59"/>
      <c r="J165" s="69"/>
      <c r="K165" s="10"/>
    </row>
    <row r="166" spans="4:11" s="44" customFormat="1" ht="12.75">
      <c r="D166" s="92"/>
      <c r="E166" s="45"/>
      <c r="F166" s="45"/>
      <c r="G166" s="59"/>
      <c r="H166" s="59"/>
      <c r="I166" s="59"/>
      <c r="J166" s="69"/>
      <c r="K166" s="10"/>
    </row>
    <row r="167" spans="1:11" s="44" customFormat="1" ht="12.75">
      <c r="A167" s="27" t="s">
        <v>1169</v>
      </c>
      <c r="D167" s="45"/>
      <c r="E167" s="45"/>
      <c r="F167" s="45"/>
      <c r="G167" s="46"/>
      <c r="H167" s="46"/>
      <c r="I167" s="46"/>
      <c r="J167" s="66"/>
      <c r="K167" s="10"/>
    </row>
    <row r="168" spans="1:11" s="44" customFormat="1" ht="25.5">
      <c r="A168" s="28" t="s">
        <v>642</v>
      </c>
      <c r="B168" s="28" t="s">
        <v>35</v>
      </c>
      <c r="C168" s="29" t="s">
        <v>1008</v>
      </c>
      <c r="D168" s="29" t="s">
        <v>1007</v>
      </c>
      <c r="E168" s="29" t="s">
        <v>36</v>
      </c>
      <c r="F168" s="29" t="s">
        <v>1072</v>
      </c>
      <c r="G168" s="52" t="s">
        <v>1214</v>
      </c>
      <c r="H168" s="52"/>
      <c r="I168" s="52"/>
      <c r="J168" s="54"/>
      <c r="K168" s="35" t="s">
        <v>871</v>
      </c>
    </row>
    <row r="169" spans="1:11" s="44" customFormat="1" ht="12.75">
      <c r="A169" s="44" t="s">
        <v>1170</v>
      </c>
      <c r="B169" s="44" t="s">
        <v>1171</v>
      </c>
      <c r="C169" s="44" t="s">
        <v>1009</v>
      </c>
      <c r="D169" s="92"/>
      <c r="E169" s="45" t="s">
        <v>588</v>
      </c>
      <c r="F169" s="45">
        <v>1</v>
      </c>
      <c r="G169" s="50">
        <v>162.9</v>
      </c>
      <c r="H169" s="50">
        <f>G169*1.03</f>
        <v>167.787</v>
      </c>
      <c r="I169" s="50">
        <f>H169*1.05</f>
        <v>176.17635</v>
      </c>
      <c r="J169" s="68">
        <f>I169/H169</f>
        <v>1.05</v>
      </c>
      <c r="K169" s="10"/>
    </row>
    <row r="170" spans="1:11" s="44" customFormat="1" ht="12.75">
      <c r="A170" s="44" t="s">
        <v>1212</v>
      </c>
      <c r="B170" s="44" t="s">
        <v>1172</v>
      </c>
      <c r="C170" s="44" t="s">
        <v>1009</v>
      </c>
      <c r="D170" s="92"/>
      <c r="E170" s="45" t="s">
        <v>588</v>
      </c>
      <c r="F170" s="45">
        <v>1</v>
      </c>
      <c r="G170" s="50">
        <v>187.39</v>
      </c>
      <c r="H170" s="50">
        <f>G170*1.03</f>
        <v>193.0117</v>
      </c>
      <c r="I170" s="50">
        <f>H170*1.05</f>
        <v>202.662285</v>
      </c>
      <c r="J170" s="68">
        <f>I170/H170</f>
        <v>1.05</v>
      </c>
      <c r="K170" s="10"/>
    </row>
    <row r="171" spans="1:11" s="44" customFormat="1" ht="12.75">
      <c r="A171" s="44" t="s">
        <v>1213</v>
      </c>
      <c r="B171" s="44" t="s">
        <v>1173</v>
      </c>
      <c r="C171" s="44" t="s">
        <v>1009</v>
      </c>
      <c r="D171" s="92"/>
      <c r="E171" s="45" t="s">
        <v>588</v>
      </c>
      <c r="F171" s="45">
        <v>1</v>
      </c>
      <c r="G171" s="50">
        <v>213.11</v>
      </c>
      <c r="H171" s="50">
        <f>G171*1.03</f>
        <v>219.50330000000002</v>
      </c>
      <c r="I171" s="50">
        <f>H171*1.05</f>
        <v>230.47846500000003</v>
      </c>
      <c r="J171" s="68">
        <f>I171/H171</f>
        <v>1.05</v>
      </c>
      <c r="K171" s="10"/>
    </row>
    <row r="172" spans="4:11" s="44" customFormat="1" ht="12.75">
      <c r="D172" s="92"/>
      <c r="E172" s="45"/>
      <c r="F172" s="45"/>
      <c r="G172" s="59"/>
      <c r="H172" s="59"/>
      <c r="I172" s="59"/>
      <c r="J172" s="69"/>
      <c r="K172" s="10"/>
    </row>
    <row r="173" spans="4:11" s="44" customFormat="1" ht="12.75">
      <c r="D173" s="92"/>
      <c r="E173" s="45"/>
      <c r="F173" s="45"/>
      <c r="G173" s="59"/>
      <c r="H173" s="59"/>
      <c r="I173" s="59"/>
      <c r="J173" s="69"/>
      <c r="K173" s="10"/>
    </row>
    <row r="174" spans="1:11" s="44" customFormat="1" ht="12.75">
      <c r="A174" s="27" t="s">
        <v>1174</v>
      </c>
      <c r="D174" s="92"/>
      <c r="E174" s="45"/>
      <c r="F174" s="45"/>
      <c r="G174" s="61"/>
      <c r="H174" s="61"/>
      <c r="I174" s="61"/>
      <c r="J174" s="69"/>
      <c r="K174" s="46"/>
    </row>
    <row r="175" spans="1:11" s="44" customFormat="1" ht="25.5">
      <c r="A175" s="28" t="s">
        <v>642</v>
      </c>
      <c r="B175" s="28" t="s">
        <v>35</v>
      </c>
      <c r="C175" s="29" t="s">
        <v>1008</v>
      </c>
      <c r="D175" s="29" t="s">
        <v>1007</v>
      </c>
      <c r="E175" s="29" t="s">
        <v>36</v>
      </c>
      <c r="F175" s="29" t="s">
        <v>1072</v>
      </c>
      <c r="G175" s="52" t="s">
        <v>1214</v>
      </c>
      <c r="H175" s="52"/>
      <c r="I175" s="52"/>
      <c r="J175" s="54"/>
      <c r="K175" s="35" t="s">
        <v>871</v>
      </c>
    </row>
    <row r="176" spans="1:11" s="44" customFormat="1" ht="12.75">
      <c r="A176" s="44" t="s">
        <v>1107</v>
      </c>
      <c r="B176" s="44" t="s">
        <v>1111</v>
      </c>
      <c r="C176" s="44" t="s">
        <v>1009</v>
      </c>
      <c r="D176" s="92">
        <v>3760246970488</v>
      </c>
      <c r="E176" s="45" t="s">
        <v>588</v>
      </c>
      <c r="F176" s="45">
        <v>1</v>
      </c>
      <c r="G176" s="50">
        <v>122.49298273026315</v>
      </c>
      <c r="H176" s="50">
        <f>G176*1.03</f>
        <v>126.16777221217104</v>
      </c>
      <c r="I176" s="50">
        <f>H176*1.05</f>
        <v>132.4761608227796</v>
      </c>
      <c r="J176" s="68">
        <f>I176/H176</f>
        <v>1.05</v>
      </c>
      <c r="K176" s="13"/>
    </row>
    <row r="177" spans="1:11" s="44" customFormat="1" ht="12.75">
      <c r="A177" s="44" t="s">
        <v>1108</v>
      </c>
      <c r="B177" s="44" t="s">
        <v>1112</v>
      </c>
      <c r="C177" s="44" t="s">
        <v>1009</v>
      </c>
      <c r="D177" s="92">
        <v>3760246970495</v>
      </c>
      <c r="E177" s="45" t="s">
        <v>588</v>
      </c>
      <c r="F177" s="45">
        <v>1</v>
      </c>
      <c r="G177" s="50">
        <v>191.3452475328948</v>
      </c>
      <c r="H177" s="50">
        <f>G177*1.03</f>
        <v>197.08560495888165</v>
      </c>
      <c r="I177" s="50">
        <f>H177*1.05</f>
        <v>206.93988520682575</v>
      </c>
      <c r="J177" s="68">
        <f>I177/H177</f>
        <v>1.05</v>
      </c>
      <c r="K177" s="13"/>
    </row>
    <row r="178" spans="1:11" s="44" customFormat="1" ht="12.75">
      <c r="A178" s="44" t="s">
        <v>1109</v>
      </c>
      <c r="B178" s="44" t="s">
        <v>1113</v>
      </c>
      <c r="C178" s="44" t="s">
        <v>1009</v>
      </c>
      <c r="D178" s="92">
        <v>3760246970501</v>
      </c>
      <c r="E178" s="45" t="s">
        <v>588</v>
      </c>
      <c r="F178" s="45">
        <v>1</v>
      </c>
      <c r="G178" s="50">
        <v>208.8442450657895</v>
      </c>
      <c r="H178" s="50">
        <f>G178*1.03</f>
        <v>215.1095724177632</v>
      </c>
      <c r="I178" s="50">
        <f>H178*1.05</f>
        <v>225.86505103865136</v>
      </c>
      <c r="J178" s="68">
        <f>I178/H178</f>
        <v>1.05</v>
      </c>
      <c r="K178" s="13"/>
    </row>
    <row r="179" spans="1:11" ht="12.75">
      <c r="A179" s="44" t="s">
        <v>1110</v>
      </c>
      <c r="B179" s="44" t="s">
        <v>1114</v>
      </c>
      <c r="C179" s="44" t="s">
        <v>1009</v>
      </c>
      <c r="D179" s="92">
        <v>3760246970518</v>
      </c>
      <c r="E179" s="45" t="s">
        <v>588</v>
      </c>
      <c r="F179" s="45">
        <v>1</v>
      </c>
      <c r="G179" s="50">
        <v>235.72179029605266</v>
      </c>
      <c r="H179" s="50">
        <f>G179*1.03</f>
        <v>242.79344400493426</v>
      </c>
      <c r="I179" s="50">
        <f>H179*1.05</f>
        <v>254.933116205181</v>
      </c>
      <c r="J179" s="68">
        <f>I179/H179</f>
        <v>1.05</v>
      </c>
      <c r="K179" s="13"/>
    </row>
    <row r="180" spans="4:11" s="44" customFormat="1" ht="12.75">
      <c r="D180" s="92"/>
      <c r="E180" s="45"/>
      <c r="F180" s="45"/>
      <c r="G180" s="45"/>
      <c r="H180" s="45"/>
      <c r="I180" s="45"/>
      <c r="J180" s="45"/>
      <c r="K180" s="10"/>
    </row>
    <row r="181" spans="4:11" s="24" customFormat="1" ht="12.75">
      <c r="D181" s="45"/>
      <c r="E181" s="25"/>
      <c r="F181" s="45"/>
      <c r="G181" s="45"/>
      <c r="H181" s="45"/>
      <c r="I181" s="45"/>
      <c r="J181" s="45"/>
      <c r="K181" s="10"/>
    </row>
    <row r="182" spans="1:11" s="24" customFormat="1" ht="12.75">
      <c r="A182" s="27" t="s">
        <v>1175</v>
      </c>
      <c r="D182" s="45"/>
      <c r="E182" s="25"/>
      <c r="F182" s="45"/>
      <c r="G182" s="46"/>
      <c r="H182" s="46"/>
      <c r="I182" s="46"/>
      <c r="J182" s="66"/>
      <c r="K182" s="10"/>
    </row>
    <row r="183" spans="1:11" s="24" customFormat="1" ht="25.5">
      <c r="A183" s="28" t="s">
        <v>642</v>
      </c>
      <c r="B183" s="29" t="s">
        <v>35</v>
      </c>
      <c r="C183" s="29" t="s">
        <v>1008</v>
      </c>
      <c r="D183" s="29" t="s">
        <v>1007</v>
      </c>
      <c r="E183" s="29" t="s">
        <v>36</v>
      </c>
      <c r="F183" s="29" t="s">
        <v>1072</v>
      </c>
      <c r="G183" s="52" t="s">
        <v>1214</v>
      </c>
      <c r="H183" s="52"/>
      <c r="I183" s="52"/>
      <c r="J183" s="54"/>
      <c r="K183" s="35" t="s">
        <v>871</v>
      </c>
    </row>
    <row r="184" spans="1:11" s="24" customFormat="1" ht="12.75">
      <c r="A184" s="39" t="s">
        <v>951</v>
      </c>
      <c r="B184" s="39" t="s">
        <v>952</v>
      </c>
      <c r="C184" s="24" t="s">
        <v>1009</v>
      </c>
      <c r="D184" s="92">
        <v>3760246970730</v>
      </c>
      <c r="E184" s="40">
        <v>42</v>
      </c>
      <c r="F184" s="45">
        <v>1</v>
      </c>
      <c r="G184" s="50">
        <v>868.27</v>
      </c>
      <c r="H184" s="50">
        <f>G184*1.03</f>
        <v>894.3181</v>
      </c>
      <c r="I184" s="50">
        <f>H184*1.05</f>
        <v>939.034005</v>
      </c>
      <c r="J184" s="68">
        <f>I184/H184</f>
        <v>1.05</v>
      </c>
      <c r="K184" s="10"/>
    </row>
    <row r="185" spans="1:11" s="24" customFormat="1" ht="12.75">
      <c r="A185" s="39" t="s">
        <v>1036</v>
      </c>
      <c r="B185" s="39" t="s">
        <v>1038</v>
      </c>
      <c r="C185" s="24" t="s">
        <v>1009</v>
      </c>
      <c r="D185" s="92"/>
      <c r="E185" s="40">
        <v>42</v>
      </c>
      <c r="F185" s="45">
        <v>1</v>
      </c>
      <c r="G185" s="50">
        <v>379.34</v>
      </c>
      <c r="H185" s="50">
        <f>G185*1.03</f>
        <v>390.7202</v>
      </c>
      <c r="I185" s="50">
        <f>H185*1.05</f>
        <v>410.25621</v>
      </c>
      <c r="J185" s="68">
        <f>I185/H185</f>
        <v>1.05</v>
      </c>
      <c r="K185" s="13"/>
    </row>
    <row r="186" spans="1:11" s="44" customFormat="1" ht="12.75">
      <c r="A186" s="44" t="s">
        <v>888</v>
      </c>
      <c r="B186" s="44" t="s">
        <v>1176</v>
      </c>
      <c r="C186" s="44" t="s">
        <v>1013</v>
      </c>
      <c r="D186" s="92"/>
      <c r="E186" s="45" t="s">
        <v>815</v>
      </c>
      <c r="F186" s="45">
        <v>1</v>
      </c>
      <c r="G186" s="50">
        <v>60</v>
      </c>
      <c r="H186" s="50">
        <v>60</v>
      </c>
      <c r="I186" s="50">
        <f>H186*1.05</f>
        <v>63</v>
      </c>
      <c r="J186" s="68">
        <f>I186/H186</f>
        <v>1.05</v>
      </c>
      <c r="K186" s="13"/>
    </row>
    <row r="187" spans="4:11" s="44" customFormat="1" ht="12.75">
      <c r="D187" s="92"/>
      <c r="E187" s="45"/>
      <c r="F187" s="45"/>
      <c r="G187" s="59"/>
      <c r="H187" s="59"/>
      <c r="I187" s="59"/>
      <c r="J187" s="69"/>
      <c r="K187" s="13"/>
    </row>
    <row r="188" spans="4:11" s="44" customFormat="1" ht="12.75">
      <c r="D188" s="92"/>
      <c r="E188" s="45"/>
      <c r="F188" s="45"/>
      <c r="G188" s="59"/>
      <c r="H188" s="59"/>
      <c r="I188" s="59"/>
      <c r="J188" s="69"/>
      <c r="K188" s="13"/>
    </row>
    <row r="189" spans="1:11" s="44" customFormat="1" ht="12.75">
      <c r="A189" s="27" t="s">
        <v>1177</v>
      </c>
      <c r="D189" s="45"/>
      <c r="E189" s="45"/>
      <c r="F189" s="45"/>
      <c r="G189" s="46"/>
      <c r="H189" s="46"/>
      <c r="I189" s="46"/>
      <c r="J189" s="66"/>
      <c r="K189" s="10"/>
    </row>
    <row r="190" spans="1:11" s="44" customFormat="1" ht="25.5">
      <c r="A190" s="28" t="s">
        <v>642</v>
      </c>
      <c r="B190" s="29" t="s">
        <v>35</v>
      </c>
      <c r="C190" s="29" t="s">
        <v>1008</v>
      </c>
      <c r="D190" s="29" t="s">
        <v>1007</v>
      </c>
      <c r="E190" s="29" t="s">
        <v>36</v>
      </c>
      <c r="F190" s="29" t="s">
        <v>1072</v>
      </c>
      <c r="G190" s="52" t="s">
        <v>1214</v>
      </c>
      <c r="H190" s="52"/>
      <c r="I190" s="52"/>
      <c r="J190" s="54"/>
      <c r="K190" s="35" t="s">
        <v>871</v>
      </c>
    </row>
    <row r="191" spans="1:11" s="44" customFormat="1" ht="12.75">
      <c r="A191" s="44" t="s">
        <v>1092</v>
      </c>
      <c r="B191" s="44" t="s">
        <v>1093</v>
      </c>
      <c r="D191" s="92"/>
      <c r="E191" s="45">
        <v>42</v>
      </c>
      <c r="F191" s="45">
        <v>1</v>
      </c>
      <c r="G191" s="50">
        <v>191.23</v>
      </c>
      <c r="H191" s="50">
        <f>G191*1.03</f>
        <v>196.96689999999998</v>
      </c>
      <c r="I191" s="50">
        <f>H191*1.05</f>
        <v>206.81524499999998</v>
      </c>
      <c r="J191" s="68">
        <f>I191/H191</f>
        <v>1.05</v>
      </c>
      <c r="K191" s="13"/>
    </row>
    <row r="192" spans="1:11" s="44" customFormat="1" ht="12.75">
      <c r="A192" s="44" t="s">
        <v>1248</v>
      </c>
      <c r="B192" s="64" t="s">
        <v>1249</v>
      </c>
      <c r="D192" s="92"/>
      <c r="E192" s="45">
        <v>42</v>
      </c>
      <c r="F192" s="45">
        <v>1</v>
      </c>
      <c r="G192" s="50">
        <v>221.62</v>
      </c>
      <c r="H192" s="50">
        <f>G192*1.03</f>
        <v>228.26860000000002</v>
      </c>
      <c r="I192" s="50"/>
      <c r="J192" s="68"/>
      <c r="K192" s="13" t="s">
        <v>1273</v>
      </c>
    </row>
    <row r="193" spans="1:11" s="44" customFormat="1" ht="12.75">
      <c r="A193" s="44" t="s">
        <v>1178</v>
      </c>
      <c r="B193" s="44" t="s">
        <v>1094</v>
      </c>
      <c r="D193" s="92"/>
      <c r="E193" s="45">
        <v>42</v>
      </c>
      <c r="F193" s="45">
        <v>1</v>
      </c>
      <c r="G193" s="50">
        <v>255.95</v>
      </c>
      <c r="H193" s="50">
        <f>G193*1.03</f>
        <v>263.6285</v>
      </c>
      <c r="I193" s="50">
        <f>H193*1.05</f>
        <v>276.80992499999996</v>
      </c>
      <c r="J193" s="68">
        <f>I193/H193</f>
        <v>1.05</v>
      </c>
      <c r="K193" s="13"/>
    </row>
    <row r="194" spans="1:11" s="44" customFormat="1" ht="12.75">
      <c r="A194" s="44" t="s">
        <v>1215</v>
      </c>
      <c r="B194" s="44" t="s">
        <v>1216</v>
      </c>
      <c r="D194" s="92"/>
      <c r="E194" s="45">
        <v>42</v>
      </c>
      <c r="F194" s="45">
        <v>1</v>
      </c>
      <c r="G194" s="50" t="s">
        <v>1217</v>
      </c>
      <c r="H194" s="50"/>
      <c r="I194" s="50"/>
      <c r="J194" s="68"/>
      <c r="K194" s="13"/>
    </row>
    <row r="195" spans="1:11" s="44" customFormat="1" ht="12.75">
      <c r="A195" s="57"/>
      <c r="B195" s="57"/>
      <c r="C195" s="57"/>
      <c r="D195" s="93"/>
      <c r="E195" s="58"/>
      <c r="F195" s="58"/>
      <c r="G195" s="59"/>
      <c r="H195" s="59"/>
      <c r="I195" s="59"/>
      <c r="J195" s="69"/>
      <c r="K195" s="13"/>
    </row>
    <row r="196" spans="1:11" s="44" customFormat="1" ht="12.75">
      <c r="A196" s="57"/>
      <c r="B196" s="57"/>
      <c r="C196" s="57"/>
      <c r="D196" s="93"/>
      <c r="E196" s="58"/>
      <c r="F196" s="58"/>
      <c r="G196" s="59"/>
      <c r="H196" s="59"/>
      <c r="I196" s="59"/>
      <c r="J196" s="69"/>
      <c r="K196" s="13"/>
    </row>
    <row r="197" spans="1:11" s="44" customFormat="1" ht="12.75">
      <c r="A197" s="27" t="s">
        <v>1179</v>
      </c>
      <c r="D197" s="45"/>
      <c r="E197" s="45"/>
      <c r="F197" s="45"/>
      <c r="G197" s="46"/>
      <c r="H197" s="46"/>
      <c r="I197" s="46"/>
      <c r="J197" s="66"/>
      <c r="K197" s="10"/>
    </row>
    <row r="198" spans="1:11" s="44" customFormat="1" ht="25.5">
      <c r="A198" s="28" t="s">
        <v>642</v>
      </c>
      <c r="B198" s="29" t="s">
        <v>35</v>
      </c>
      <c r="C198" s="29" t="s">
        <v>1008</v>
      </c>
      <c r="D198" s="29" t="s">
        <v>1007</v>
      </c>
      <c r="E198" s="29" t="s">
        <v>36</v>
      </c>
      <c r="F198" s="29" t="s">
        <v>1072</v>
      </c>
      <c r="G198" s="52" t="s">
        <v>1214</v>
      </c>
      <c r="H198" s="52"/>
      <c r="I198" s="52"/>
      <c r="J198" s="54"/>
      <c r="K198" s="35" t="s">
        <v>871</v>
      </c>
    </row>
    <row r="199" spans="1:11" s="44" customFormat="1" ht="12.75">
      <c r="A199" s="44" t="s">
        <v>961</v>
      </c>
      <c r="B199" s="44" t="s">
        <v>962</v>
      </c>
      <c r="C199" s="44" t="s">
        <v>1009</v>
      </c>
      <c r="D199" s="92">
        <v>3760246970648</v>
      </c>
      <c r="E199" s="45">
        <v>42</v>
      </c>
      <c r="F199" s="45">
        <v>1</v>
      </c>
      <c r="G199" s="50">
        <v>156.56</v>
      </c>
      <c r="H199" s="50">
        <f>G199*1.03</f>
        <v>161.2568</v>
      </c>
      <c r="I199" s="50">
        <f>H199*1.04</f>
        <v>167.707072</v>
      </c>
      <c r="J199" s="68">
        <f>I199/H199</f>
        <v>1.04</v>
      </c>
      <c r="K199" s="13"/>
    </row>
    <row r="200" spans="1:11" s="44" customFormat="1" ht="12.75">
      <c r="A200" s="44" t="s">
        <v>967</v>
      </c>
      <c r="B200" s="44" t="s">
        <v>968</v>
      </c>
      <c r="C200" s="44" t="s">
        <v>1013</v>
      </c>
      <c r="D200" s="45"/>
      <c r="E200" s="45" t="s">
        <v>587</v>
      </c>
      <c r="F200" s="45">
        <v>1</v>
      </c>
      <c r="G200" s="49">
        <v>110</v>
      </c>
      <c r="H200" s="49">
        <f>G200*1.04</f>
        <v>114.4</v>
      </c>
      <c r="I200" s="49">
        <f>H200*1.07</f>
        <v>122.40800000000002</v>
      </c>
      <c r="J200" s="68">
        <f>I200/H200</f>
        <v>1.07</v>
      </c>
      <c r="K200" s="13"/>
    </row>
    <row r="201" spans="1:11" s="44" customFormat="1" ht="12.75">
      <c r="A201" s="44" t="s">
        <v>969</v>
      </c>
      <c r="B201" s="44" t="s">
        <v>970</v>
      </c>
      <c r="C201" s="44" t="s">
        <v>1013</v>
      </c>
      <c r="D201" s="45"/>
      <c r="E201" s="45" t="s">
        <v>587</v>
      </c>
      <c r="F201" s="45">
        <v>1</v>
      </c>
      <c r="G201" s="49">
        <v>189.5</v>
      </c>
      <c r="H201" s="49">
        <f>G201*1.04</f>
        <v>197.08</v>
      </c>
      <c r="I201" s="49">
        <f>H201*1.07</f>
        <v>210.87560000000002</v>
      </c>
      <c r="J201" s="68">
        <f>I201/H201</f>
        <v>1.07</v>
      </c>
      <c r="K201" s="13"/>
    </row>
    <row r="202" spans="1:11" s="44" customFormat="1" ht="12.75">
      <c r="A202" s="44" t="s">
        <v>971</v>
      </c>
      <c r="B202" s="44" t="s">
        <v>972</v>
      </c>
      <c r="C202" s="44" t="s">
        <v>1013</v>
      </c>
      <c r="D202" s="45"/>
      <c r="E202" s="45" t="s">
        <v>587</v>
      </c>
      <c r="F202" s="45">
        <v>1</v>
      </c>
      <c r="G202" s="49">
        <v>267.5</v>
      </c>
      <c r="H202" s="49">
        <f>G202*1.04</f>
        <v>278.2</v>
      </c>
      <c r="I202" s="49">
        <f>H202*1.07</f>
        <v>297.674</v>
      </c>
      <c r="J202" s="68">
        <f>I202/H202</f>
        <v>1.07</v>
      </c>
      <c r="K202" s="13"/>
    </row>
    <row r="203" spans="1:11" s="44" customFormat="1" ht="12.75">
      <c r="A203" s="57" t="s">
        <v>1131</v>
      </c>
      <c r="B203" s="57" t="s">
        <v>1132</v>
      </c>
      <c r="C203" s="57" t="s">
        <v>1013</v>
      </c>
      <c r="D203" s="58"/>
      <c r="E203" s="58" t="s">
        <v>587</v>
      </c>
      <c r="F203" s="58">
        <v>1</v>
      </c>
      <c r="G203" s="49">
        <v>89.5</v>
      </c>
      <c r="H203" s="49">
        <f>G203*1.04</f>
        <v>93.08</v>
      </c>
      <c r="I203" s="49">
        <f>H203*1.07</f>
        <v>99.5956</v>
      </c>
      <c r="J203" s="68">
        <f>I203/H203</f>
        <v>1.07</v>
      </c>
      <c r="K203" s="13"/>
    </row>
    <row r="204" spans="1:11" s="44" customFormat="1" ht="12.75">
      <c r="A204" s="57"/>
      <c r="B204" s="57"/>
      <c r="C204" s="57"/>
      <c r="D204" s="93"/>
      <c r="E204" s="58"/>
      <c r="F204" s="58"/>
      <c r="G204" s="59"/>
      <c r="H204" s="59"/>
      <c r="I204" s="59"/>
      <c r="J204" s="69"/>
      <c r="K204" s="13"/>
    </row>
    <row r="205" spans="1:11" s="44" customFormat="1" ht="12.75">
      <c r="A205" s="57"/>
      <c r="B205" s="57"/>
      <c r="C205" s="57"/>
      <c r="D205" s="93"/>
      <c r="E205" s="58"/>
      <c r="F205" s="58"/>
      <c r="G205" s="59"/>
      <c r="H205" s="59"/>
      <c r="I205" s="59"/>
      <c r="J205" s="69"/>
      <c r="K205" s="13"/>
    </row>
    <row r="206" spans="1:11" s="44" customFormat="1" ht="12.75">
      <c r="A206" s="27" t="s">
        <v>1180</v>
      </c>
      <c r="D206" s="45"/>
      <c r="E206" s="45"/>
      <c r="F206" s="45"/>
      <c r="G206" s="46"/>
      <c r="H206" s="46"/>
      <c r="I206" s="46"/>
      <c r="J206" s="66"/>
      <c r="K206" s="10"/>
    </row>
    <row r="207" spans="1:11" s="44" customFormat="1" ht="25.5">
      <c r="A207" s="28" t="s">
        <v>642</v>
      </c>
      <c r="B207" s="29" t="s">
        <v>35</v>
      </c>
      <c r="C207" s="29" t="s">
        <v>1008</v>
      </c>
      <c r="D207" s="29" t="s">
        <v>1007</v>
      </c>
      <c r="E207" s="29" t="s">
        <v>36</v>
      </c>
      <c r="F207" s="29" t="s">
        <v>1072</v>
      </c>
      <c r="G207" s="52" t="s">
        <v>1214</v>
      </c>
      <c r="H207" s="52"/>
      <c r="I207" s="52"/>
      <c r="J207" s="54"/>
      <c r="K207" s="35" t="s">
        <v>871</v>
      </c>
    </row>
    <row r="208" spans="1:11" s="44" customFormat="1" ht="12.75">
      <c r="A208" s="44" t="s">
        <v>1104</v>
      </c>
      <c r="B208" s="57" t="s">
        <v>1105</v>
      </c>
      <c r="D208" s="92"/>
      <c r="E208" s="45">
        <v>42</v>
      </c>
      <c r="F208" s="45">
        <v>1</v>
      </c>
      <c r="G208" s="50">
        <v>163.22</v>
      </c>
      <c r="H208" s="50">
        <f aca="true" t="shared" si="17" ref="H208:H214">G208*1.03</f>
        <v>168.1166</v>
      </c>
      <c r="I208" s="50">
        <f>H208*1.05</f>
        <v>176.52243</v>
      </c>
      <c r="J208" s="68">
        <f aca="true" t="shared" si="18" ref="J208:J214">I208/H208</f>
        <v>1.05</v>
      </c>
      <c r="K208" s="13"/>
    </row>
    <row r="209" spans="1:11" s="44" customFormat="1" ht="12.75">
      <c r="A209" s="44" t="s">
        <v>963</v>
      </c>
      <c r="B209" s="56" t="s">
        <v>1106</v>
      </c>
      <c r="C209" s="44" t="s">
        <v>1009</v>
      </c>
      <c r="D209" s="92">
        <v>3760246970754</v>
      </c>
      <c r="E209" s="45">
        <v>42</v>
      </c>
      <c r="F209" s="45">
        <v>1</v>
      </c>
      <c r="G209" s="50">
        <v>217.31</v>
      </c>
      <c r="H209" s="50">
        <f t="shared" si="17"/>
        <v>223.82930000000002</v>
      </c>
      <c r="I209" s="50">
        <f>H209*1.05</f>
        <v>235.02076500000004</v>
      </c>
      <c r="J209" s="68">
        <f t="shared" si="18"/>
        <v>1.05</v>
      </c>
      <c r="K209" s="13"/>
    </row>
    <row r="210" spans="1:11" s="44" customFormat="1" ht="12.75">
      <c r="A210" s="44" t="s">
        <v>42</v>
      </c>
      <c r="B210" s="44" t="s">
        <v>43</v>
      </c>
      <c r="C210" s="44" t="s">
        <v>1010</v>
      </c>
      <c r="D210" s="45">
        <v>90258041689</v>
      </c>
      <c r="E210" s="45" t="s">
        <v>588</v>
      </c>
      <c r="F210" s="45">
        <v>1</v>
      </c>
      <c r="G210" s="49">
        <v>49.71</v>
      </c>
      <c r="H210" s="50">
        <f t="shared" si="17"/>
        <v>51.2013</v>
      </c>
      <c r="I210" s="50">
        <f>H210*1.06</f>
        <v>54.27337800000001</v>
      </c>
      <c r="J210" s="68">
        <f t="shared" si="18"/>
        <v>1.06</v>
      </c>
      <c r="K210" s="13"/>
    </row>
    <row r="211" spans="1:11" s="44" customFormat="1" ht="12.75">
      <c r="A211" s="44" t="s">
        <v>1069</v>
      </c>
      <c r="B211" s="56" t="s">
        <v>1039</v>
      </c>
      <c r="C211" s="44" t="s">
        <v>1009</v>
      </c>
      <c r="D211" s="92"/>
      <c r="E211" s="45">
        <v>42</v>
      </c>
      <c r="F211" s="45">
        <v>1</v>
      </c>
      <c r="G211" s="50">
        <v>170.35</v>
      </c>
      <c r="H211" s="50">
        <f t="shared" si="17"/>
        <v>175.4605</v>
      </c>
      <c r="I211" s="50">
        <f>H211*1.05</f>
        <v>184.23352500000001</v>
      </c>
      <c r="J211" s="68">
        <f t="shared" si="18"/>
        <v>1.05</v>
      </c>
      <c r="K211" s="13"/>
    </row>
    <row r="212" spans="1:11" s="44" customFormat="1" ht="12.75">
      <c r="A212" s="44" t="s">
        <v>1220</v>
      </c>
      <c r="B212" s="56" t="s">
        <v>1040</v>
      </c>
      <c r="C212" s="44" t="s">
        <v>1009</v>
      </c>
      <c r="D212" s="45"/>
      <c r="E212" s="45">
        <v>42</v>
      </c>
      <c r="F212" s="45">
        <v>1</v>
      </c>
      <c r="G212" s="50">
        <v>60.77</v>
      </c>
      <c r="H212" s="50">
        <f t="shared" si="17"/>
        <v>62.59310000000001</v>
      </c>
      <c r="I212" s="50">
        <f>H212*1.05</f>
        <v>65.722755</v>
      </c>
      <c r="J212" s="68">
        <f t="shared" si="18"/>
        <v>1.05</v>
      </c>
      <c r="K212" s="13"/>
    </row>
    <row r="213" spans="1:11" s="44" customFormat="1" ht="12.75">
      <c r="A213" s="44" t="s">
        <v>1037</v>
      </c>
      <c r="B213" s="56" t="s">
        <v>1218</v>
      </c>
      <c r="C213" s="44" t="s">
        <v>1009</v>
      </c>
      <c r="D213" s="45"/>
      <c r="E213" s="45">
        <v>42</v>
      </c>
      <c r="F213" s="45">
        <v>1</v>
      </c>
      <c r="G213" s="50">
        <v>170.35</v>
      </c>
      <c r="H213" s="50">
        <f t="shared" si="17"/>
        <v>175.4605</v>
      </c>
      <c r="I213" s="50">
        <f>H213*1.05</f>
        <v>184.23352500000001</v>
      </c>
      <c r="J213" s="68">
        <f t="shared" si="18"/>
        <v>1.05</v>
      </c>
      <c r="K213" s="13"/>
    </row>
    <row r="214" spans="1:11" s="44" customFormat="1" ht="12.75">
      <c r="A214" s="44" t="s">
        <v>1219</v>
      </c>
      <c r="B214" s="56" t="s">
        <v>1250</v>
      </c>
      <c r="C214" s="44" t="s">
        <v>1009</v>
      </c>
      <c r="D214" s="45"/>
      <c r="E214" s="45">
        <v>42</v>
      </c>
      <c r="F214" s="45">
        <v>1</v>
      </c>
      <c r="G214" s="50">
        <v>55.52</v>
      </c>
      <c r="H214" s="50">
        <f t="shared" si="17"/>
        <v>57.18560000000001</v>
      </c>
      <c r="I214" s="50">
        <f>H214*1.05</f>
        <v>60.04488000000001</v>
      </c>
      <c r="J214" s="68">
        <f t="shared" si="18"/>
        <v>1.05</v>
      </c>
      <c r="K214" s="13"/>
    </row>
    <row r="215" spans="1:11" s="44" customFormat="1" ht="12.75">
      <c r="A215" s="57"/>
      <c r="B215" s="57"/>
      <c r="C215" s="57"/>
      <c r="D215" s="93"/>
      <c r="E215" s="58"/>
      <c r="F215" s="58"/>
      <c r="G215" s="59"/>
      <c r="H215" s="59"/>
      <c r="I215" s="59"/>
      <c r="J215" s="69"/>
      <c r="K215" s="13"/>
    </row>
    <row r="216" spans="1:11" s="44" customFormat="1" ht="12.75">
      <c r="A216" s="27" t="s">
        <v>1181</v>
      </c>
      <c r="D216" s="45"/>
      <c r="E216" s="45"/>
      <c r="F216" s="45"/>
      <c r="G216" s="46"/>
      <c r="H216" s="46"/>
      <c r="I216" s="46"/>
      <c r="J216" s="66"/>
      <c r="K216" s="10"/>
    </row>
    <row r="217" spans="1:11" s="44" customFormat="1" ht="25.5">
      <c r="A217" s="28" t="s">
        <v>642</v>
      </c>
      <c r="B217" s="29" t="s">
        <v>35</v>
      </c>
      <c r="C217" s="29" t="s">
        <v>1008</v>
      </c>
      <c r="D217" s="29" t="s">
        <v>1007</v>
      </c>
      <c r="E217" s="29" t="s">
        <v>36</v>
      </c>
      <c r="F217" s="29" t="s">
        <v>1072</v>
      </c>
      <c r="G217" s="52" t="s">
        <v>1214</v>
      </c>
      <c r="H217" s="52"/>
      <c r="I217" s="52"/>
      <c r="J217" s="54"/>
      <c r="K217" s="35" t="s">
        <v>871</v>
      </c>
    </row>
    <row r="218" spans="1:11" s="24" customFormat="1" ht="12.75">
      <c r="A218" s="39" t="s">
        <v>953</v>
      </c>
      <c r="B218" s="39" t="s">
        <v>954</v>
      </c>
      <c r="C218" s="24" t="s">
        <v>1009</v>
      </c>
      <c r="D218" s="92">
        <v>3760246970594</v>
      </c>
      <c r="E218" s="40">
        <v>42</v>
      </c>
      <c r="F218" s="45">
        <v>1</v>
      </c>
      <c r="G218" s="50">
        <v>161.37</v>
      </c>
      <c r="H218" s="50">
        <f aca="true" t="shared" si="19" ref="H218:H225">G218*1.03</f>
        <v>166.21110000000002</v>
      </c>
      <c r="I218" s="50">
        <f aca="true" t="shared" si="20" ref="I218:I225">H218*1.05</f>
        <v>174.52165500000004</v>
      </c>
      <c r="J218" s="68">
        <f aca="true" t="shared" si="21" ref="J218:J225">I218/H218</f>
        <v>1.05</v>
      </c>
      <c r="K218" s="13"/>
    </row>
    <row r="219" spans="1:11" s="24" customFormat="1" ht="12.75">
      <c r="A219" s="39" t="s">
        <v>955</v>
      </c>
      <c r="B219" s="39" t="s">
        <v>956</v>
      </c>
      <c r="C219" s="24" t="s">
        <v>1009</v>
      </c>
      <c r="D219" s="92">
        <v>3760246970600</v>
      </c>
      <c r="E219" s="40">
        <v>42</v>
      </c>
      <c r="F219" s="45">
        <v>1</v>
      </c>
      <c r="G219" s="50">
        <v>191.8</v>
      </c>
      <c r="H219" s="50">
        <f t="shared" si="19"/>
        <v>197.55400000000003</v>
      </c>
      <c r="I219" s="50">
        <f t="shared" si="20"/>
        <v>207.43170000000003</v>
      </c>
      <c r="J219" s="68">
        <f t="shared" si="21"/>
        <v>1.05</v>
      </c>
      <c r="K219" s="13"/>
    </row>
    <row r="220" spans="1:11" s="24" customFormat="1" ht="12.75">
      <c r="A220" s="39" t="s">
        <v>957</v>
      </c>
      <c r="B220" s="39" t="s">
        <v>958</v>
      </c>
      <c r="C220" s="24" t="s">
        <v>1009</v>
      </c>
      <c r="D220" s="92">
        <v>3760246970617</v>
      </c>
      <c r="E220" s="40">
        <v>42</v>
      </c>
      <c r="F220" s="45">
        <v>1</v>
      </c>
      <c r="G220" s="50">
        <v>212.1</v>
      </c>
      <c r="H220" s="50">
        <f t="shared" si="19"/>
        <v>218.463</v>
      </c>
      <c r="I220" s="50">
        <f t="shared" si="20"/>
        <v>229.38615000000001</v>
      </c>
      <c r="J220" s="68">
        <f t="shared" si="21"/>
        <v>1.05</v>
      </c>
      <c r="K220" s="13"/>
    </row>
    <row r="221" spans="1:11" s="24" customFormat="1" ht="12.75">
      <c r="A221" s="39" t="s">
        <v>959</v>
      </c>
      <c r="B221" s="39" t="s">
        <v>960</v>
      </c>
      <c r="C221" s="24" t="s">
        <v>1009</v>
      </c>
      <c r="D221" s="92">
        <v>3760246970624</v>
      </c>
      <c r="E221" s="40">
        <v>42</v>
      </c>
      <c r="F221" s="45">
        <v>1</v>
      </c>
      <c r="G221" s="50">
        <v>222.45</v>
      </c>
      <c r="H221" s="50">
        <f t="shared" si="19"/>
        <v>229.1235</v>
      </c>
      <c r="I221" s="50">
        <f t="shared" si="20"/>
        <v>240.579675</v>
      </c>
      <c r="J221" s="68">
        <f t="shared" si="21"/>
        <v>1.05</v>
      </c>
      <c r="K221" s="13"/>
    </row>
    <row r="222" spans="1:11" s="44" customFormat="1" ht="12.75">
      <c r="A222" s="44" t="s">
        <v>1095</v>
      </c>
      <c r="B222" s="44" t="s">
        <v>1099</v>
      </c>
      <c r="C222" s="44" t="s">
        <v>1009</v>
      </c>
      <c r="D222" s="92"/>
      <c r="E222" s="45">
        <v>42</v>
      </c>
      <c r="F222" s="45">
        <v>1</v>
      </c>
      <c r="G222" s="50">
        <v>216.14883750000007</v>
      </c>
      <c r="H222" s="50">
        <f t="shared" si="19"/>
        <v>222.63330262500008</v>
      </c>
      <c r="I222" s="50">
        <f t="shared" si="20"/>
        <v>233.7649677562501</v>
      </c>
      <c r="J222" s="68">
        <f t="shared" si="21"/>
        <v>1.05</v>
      </c>
      <c r="K222" s="13"/>
    </row>
    <row r="223" spans="1:11" s="44" customFormat="1" ht="12.75">
      <c r="A223" s="44" t="s">
        <v>1096</v>
      </c>
      <c r="B223" s="44" t="s">
        <v>1100</v>
      </c>
      <c r="C223" s="44" t="s">
        <v>1009</v>
      </c>
      <c r="D223" s="92"/>
      <c r="E223" s="45">
        <v>42</v>
      </c>
      <c r="F223" s="45">
        <v>1</v>
      </c>
      <c r="G223" s="50">
        <v>245.49</v>
      </c>
      <c r="H223" s="50">
        <f t="shared" si="19"/>
        <v>252.8547</v>
      </c>
      <c r="I223" s="50">
        <f t="shared" si="20"/>
        <v>265.497435</v>
      </c>
      <c r="J223" s="68">
        <f t="shared" si="21"/>
        <v>1.05</v>
      </c>
      <c r="K223" s="13"/>
    </row>
    <row r="224" spans="1:11" s="44" customFormat="1" ht="12.75">
      <c r="A224" s="44" t="s">
        <v>1097</v>
      </c>
      <c r="B224" s="44" t="s">
        <v>1101</v>
      </c>
      <c r="C224" s="44" t="s">
        <v>1009</v>
      </c>
      <c r="D224" s="92"/>
      <c r="E224" s="45">
        <v>42</v>
      </c>
      <c r="F224" s="45">
        <v>1</v>
      </c>
      <c r="G224" s="50">
        <v>265.88818125000006</v>
      </c>
      <c r="H224" s="50">
        <f t="shared" si="19"/>
        <v>273.86482668750006</v>
      </c>
      <c r="I224" s="50">
        <f t="shared" si="20"/>
        <v>287.55806802187504</v>
      </c>
      <c r="J224" s="68">
        <f t="shared" si="21"/>
        <v>1.05</v>
      </c>
      <c r="K224" s="13"/>
    </row>
    <row r="225" spans="1:11" s="44" customFormat="1" ht="12.75">
      <c r="A225" s="44" t="s">
        <v>1098</v>
      </c>
      <c r="B225" s="44" t="s">
        <v>1102</v>
      </c>
      <c r="C225" s="44" t="s">
        <v>1009</v>
      </c>
      <c r="D225" s="92"/>
      <c r="E225" s="45">
        <v>42</v>
      </c>
      <c r="F225" s="45">
        <v>1</v>
      </c>
      <c r="G225" s="50">
        <v>276.0292125</v>
      </c>
      <c r="H225" s="50">
        <f t="shared" si="19"/>
        <v>284.310088875</v>
      </c>
      <c r="I225" s="50">
        <f t="shared" si="20"/>
        <v>298.52559331875005</v>
      </c>
      <c r="J225" s="68">
        <f t="shared" si="21"/>
        <v>1.05</v>
      </c>
      <c r="K225" s="13"/>
    </row>
    <row r="226" spans="2:11" s="44" customFormat="1" ht="12.75">
      <c r="B226" s="57"/>
      <c r="C226" s="57"/>
      <c r="D226" s="93"/>
      <c r="E226" s="58"/>
      <c r="F226" s="58"/>
      <c r="G226" s="59"/>
      <c r="H226" s="59"/>
      <c r="I226" s="59"/>
      <c r="J226" s="69"/>
      <c r="K226" s="13"/>
    </row>
    <row r="227" spans="2:11" s="44" customFormat="1" ht="12.75">
      <c r="B227" s="57"/>
      <c r="C227" s="57"/>
      <c r="D227" s="93"/>
      <c r="E227" s="58"/>
      <c r="F227" s="58"/>
      <c r="G227" s="59"/>
      <c r="H227" s="59"/>
      <c r="I227" s="59"/>
      <c r="J227" s="69"/>
      <c r="K227" s="13"/>
    </row>
    <row r="228" spans="1:11" s="44" customFormat="1" ht="12.75">
      <c r="A228" s="27" t="s">
        <v>1182</v>
      </c>
      <c r="D228" s="45"/>
      <c r="E228" s="45"/>
      <c r="F228" s="45"/>
      <c r="G228" s="46"/>
      <c r="H228" s="46"/>
      <c r="I228" s="46"/>
      <c r="J228" s="66"/>
      <c r="K228" s="10"/>
    </row>
    <row r="229" spans="1:11" s="44" customFormat="1" ht="25.5">
      <c r="A229" s="28" t="s">
        <v>642</v>
      </c>
      <c r="B229" s="29" t="s">
        <v>35</v>
      </c>
      <c r="C229" s="29" t="s">
        <v>1008</v>
      </c>
      <c r="D229" s="29" t="s">
        <v>1007</v>
      </c>
      <c r="E229" s="29" t="s">
        <v>36</v>
      </c>
      <c r="F229" s="29" t="s">
        <v>1072</v>
      </c>
      <c r="G229" s="52" t="s">
        <v>1214</v>
      </c>
      <c r="H229" s="52"/>
      <c r="I229" s="52"/>
      <c r="J229" s="54"/>
      <c r="K229" s="35" t="s">
        <v>871</v>
      </c>
    </row>
    <row r="230" spans="1:11" s="24" customFormat="1" ht="12.75">
      <c r="A230" s="44" t="s">
        <v>1221</v>
      </c>
      <c r="B230" s="39" t="s">
        <v>1041</v>
      </c>
      <c r="C230" s="24" t="s">
        <v>1009</v>
      </c>
      <c r="D230" s="45"/>
      <c r="E230" s="25">
        <v>42</v>
      </c>
      <c r="F230" s="45">
        <v>1</v>
      </c>
      <c r="G230" s="50">
        <v>176.93684999999996</v>
      </c>
      <c r="H230" s="50">
        <f>G230*1.03</f>
        <v>182.24495549999997</v>
      </c>
      <c r="I230" s="50">
        <f>H230*1.05</f>
        <v>191.357203275</v>
      </c>
      <c r="J230" s="68">
        <f>I230/H230</f>
        <v>1.05</v>
      </c>
      <c r="K230" s="13"/>
    </row>
    <row r="231" spans="1:11" s="24" customFormat="1" ht="12.75">
      <c r="A231" s="44" t="s">
        <v>1222</v>
      </c>
      <c r="B231" s="39" t="s">
        <v>1042</v>
      </c>
      <c r="C231" s="24" t="s">
        <v>1009</v>
      </c>
      <c r="D231" s="45"/>
      <c r="E231" s="25">
        <v>42</v>
      </c>
      <c r="F231" s="45">
        <v>1</v>
      </c>
      <c r="G231" s="50">
        <v>196.83258750000002</v>
      </c>
      <c r="H231" s="50">
        <f>G231*1.03</f>
        <v>202.73756512500003</v>
      </c>
      <c r="I231" s="50">
        <f>H231*1.05</f>
        <v>212.87444338125005</v>
      </c>
      <c r="J231" s="68">
        <f>I231/H231</f>
        <v>1.05</v>
      </c>
      <c r="K231" s="13"/>
    </row>
    <row r="232" spans="1:11" s="24" customFormat="1" ht="12.75">
      <c r="A232" s="44" t="s">
        <v>1223</v>
      </c>
      <c r="B232" s="39" t="s">
        <v>1043</v>
      </c>
      <c r="C232" s="24" t="s">
        <v>1009</v>
      </c>
      <c r="D232" s="45"/>
      <c r="E232" s="25">
        <v>42</v>
      </c>
      <c r="F232" s="45">
        <v>1</v>
      </c>
      <c r="G232" s="50">
        <v>206.683875</v>
      </c>
      <c r="H232" s="50">
        <f>G232*1.03</f>
        <v>212.88439125</v>
      </c>
      <c r="I232" s="50">
        <f>H232*1.05</f>
        <v>223.5286108125</v>
      </c>
      <c r="J232" s="68">
        <f>I232/H232</f>
        <v>1.05</v>
      </c>
      <c r="K232" s="13"/>
    </row>
    <row r="233" spans="1:11" s="24" customFormat="1" ht="12.75">
      <c r="A233" s="44" t="s">
        <v>1224</v>
      </c>
      <c r="B233" s="39" t="s">
        <v>1044</v>
      </c>
      <c r="C233" s="24" t="s">
        <v>1009</v>
      </c>
      <c r="D233" s="45"/>
      <c r="E233" s="25">
        <v>42</v>
      </c>
      <c r="F233" s="45">
        <v>1</v>
      </c>
      <c r="G233" s="50">
        <v>256.51980000000003</v>
      </c>
      <c r="H233" s="50">
        <f>G233*1.03</f>
        <v>264.21539400000006</v>
      </c>
      <c r="I233" s="50">
        <f>H233*1.05</f>
        <v>277.4261637000001</v>
      </c>
      <c r="J233" s="68">
        <f>I233/H233</f>
        <v>1.05</v>
      </c>
      <c r="K233" s="13"/>
    </row>
    <row r="234" spans="1:11" ht="12.75">
      <c r="A234" s="44" t="s">
        <v>1225</v>
      </c>
      <c r="B234" s="39" t="s">
        <v>1045</v>
      </c>
      <c r="C234" s="24" t="s">
        <v>1009</v>
      </c>
      <c r="E234" s="25">
        <v>42</v>
      </c>
      <c r="F234" s="45">
        <v>1</v>
      </c>
      <c r="G234" s="50">
        <v>276.99502500000006</v>
      </c>
      <c r="H234" s="50">
        <f>G234*1.03</f>
        <v>285.30487575000006</v>
      </c>
      <c r="I234" s="50">
        <f>H234*1.05</f>
        <v>299.5701195375001</v>
      </c>
      <c r="J234" s="68">
        <f>I234/H234</f>
        <v>1.05</v>
      </c>
      <c r="K234" s="13"/>
    </row>
    <row r="235" spans="1:11" s="44" customFormat="1" ht="15">
      <c r="A235" s="48"/>
      <c r="D235" s="45"/>
      <c r="E235" s="45"/>
      <c r="F235" s="45"/>
      <c r="G235" s="59"/>
      <c r="H235" s="59"/>
      <c r="I235" s="59"/>
      <c r="J235" s="69"/>
      <c r="K235" s="13"/>
    </row>
    <row r="236" spans="6:11" ht="12.75">
      <c r="F236" s="45"/>
      <c r="G236" s="46"/>
      <c r="H236" s="46"/>
      <c r="I236" s="46"/>
      <c r="J236" s="66"/>
      <c r="K236" s="2"/>
    </row>
    <row r="237" spans="1:11" ht="12.75">
      <c r="A237" s="3" t="s">
        <v>1183</v>
      </c>
      <c r="F237" s="45"/>
      <c r="G237" s="46"/>
      <c r="H237" s="46"/>
      <c r="I237" s="46"/>
      <c r="J237" s="66"/>
      <c r="K237" s="1"/>
    </row>
    <row r="238" spans="1:11" ht="25.5">
      <c r="A238" s="5" t="s">
        <v>642</v>
      </c>
      <c r="B238" s="5" t="s">
        <v>35</v>
      </c>
      <c r="C238" s="29" t="s">
        <v>1008</v>
      </c>
      <c r="D238" s="29" t="s">
        <v>1007</v>
      </c>
      <c r="E238" s="29" t="s">
        <v>36</v>
      </c>
      <c r="F238" s="29" t="s">
        <v>1072</v>
      </c>
      <c r="G238" s="52" t="s">
        <v>1214</v>
      </c>
      <c r="H238" s="52"/>
      <c r="I238" s="52"/>
      <c r="J238" s="54"/>
      <c r="K238" s="35" t="s">
        <v>871</v>
      </c>
    </row>
    <row r="239" spans="1:11" ht="12.75">
      <c r="A239" s="1" t="s">
        <v>1184</v>
      </c>
      <c r="B239" s="1" t="s">
        <v>1185</v>
      </c>
      <c r="C239" s="24" t="s">
        <v>1009</v>
      </c>
      <c r="D239" s="92"/>
      <c r="E239" s="25">
        <v>42</v>
      </c>
      <c r="F239" s="45">
        <v>1</v>
      </c>
      <c r="G239" s="76">
        <v>240.49</v>
      </c>
      <c r="H239" s="50">
        <f>G239*1.03</f>
        <v>247.7047</v>
      </c>
      <c r="I239" s="50">
        <f>H239*1.05</f>
        <v>260.089935</v>
      </c>
      <c r="J239" s="68">
        <f>I239/H239</f>
        <v>1.05</v>
      </c>
      <c r="K239" s="38"/>
    </row>
    <row r="240" spans="1:11" ht="12.75">
      <c r="A240" s="1" t="s">
        <v>1186</v>
      </c>
      <c r="B240" s="1" t="s">
        <v>1187</v>
      </c>
      <c r="C240" s="24" t="s">
        <v>1009</v>
      </c>
      <c r="E240" s="25">
        <v>42</v>
      </c>
      <c r="F240" s="45">
        <v>1</v>
      </c>
      <c r="G240" s="76">
        <v>122.16</v>
      </c>
      <c r="H240" s="50">
        <f>G240*1.03</f>
        <v>125.8248</v>
      </c>
      <c r="I240" s="50">
        <f>H240*1.05</f>
        <v>132.11604</v>
      </c>
      <c r="J240" s="68">
        <f>I240/H240</f>
        <v>1.05</v>
      </c>
      <c r="K240" s="1"/>
    </row>
    <row r="241" spans="4:10" s="44" customFormat="1" ht="12.75">
      <c r="D241" s="45"/>
      <c r="E241" s="45"/>
      <c r="F241" s="45"/>
      <c r="G241" s="59"/>
      <c r="H241" s="59"/>
      <c r="I241" s="59"/>
      <c r="J241" s="69"/>
    </row>
    <row r="242" spans="6:11" ht="12.75">
      <c r="F242" s="45"/>
      <c r="G242" s="30"/>
      <c r="H242" s="30"/>
      <c r="I242" s="30"/>
      <c r="J242" s="66"/>
      <c r="K242" s="2"/>
    </row>
    <row r="243" spans="1:11" ht="12.75">
      <c r="A243" s="3" t="s">
        <v>966</v>
      </c>
      <c r="F243" s="45"/>
      <c r="G243" s="30"/>
      <c r="H243" s="30"/>
      <c r="I243" s="30"/>
      <c r="J243" s="66"/>
      <c r="K243" s="2"/>
    </row>
    <row r="244" spans="1:11" ht="12.75">
      <c r="A244" s="5" t="s">
        <v>642</v>
      </c>
      <c r="B244" s="5" t="s">
        <v>35</v>
      </c>
      <c r="C244" s="29" t="s">
        <v>1008</v>
      </c>
      <c r="D244" s="29" t="s">
        <v>1007</v>
      </c>
      <c r="E244" s="29" t="s">
        <v>36</v>
      </c>
      <c r="F244" s="29" t="s">
        <v>1072</v>
      </c>
      <c r="G244" s="52"/>
      <c r="H244" s="52"/>
      <c r="I244" s="52"/>
      <c r="J244" s="54"/>
      <c r="K244" s="35" t="s">
        <v>871</v>
      </c>
    </row>
    <row r="245" spans="1:11" ht="12.75">
      <c r="A245" s="86" t="s">
        <v>594</v>
      </c>
      <c r="B245" s="86" t="s">
        <v>1048</v>
      </c>
      <c r="C245" s="86" t="s">
        <v>1012</v>
      </c>
      <c r="D245" s="87"/>
      <c r="E245" s="87" t="s">
        <v>588</v>
      </c>
      <c r="F245" s="87">
        <v>1</v>
      </c>
      <c r="G245" s="88">
        <v>57.45</v>
      </c>
      <c r="H245" s="88">
        <f>G245*1.04</f>
        <v>59.748000000000005</v>
      </c>
      <c r="I245" s="88"/>
      <c r="J245" s="89">
        <f>I245/H245</f>
        <v>0</v>
      </c>
      <c r="K245" s="88" t="s">
        <v>1273</v>
      </c>
    </row>
    <row r="246" spans="1:11" ht="12.75">
      <c r="A246" s="86" t="s">
        <v>1027</v>
      </c>
      <c r="B246" s="86" t="s">
        <v>1047</v>
      </c>
      <c r="C246" s="86" t="s">
        <v>1012</v>
      </c>
      <c r="D246" s="87"/>
      <c r="E246" s="87" t="s">
        <v>588</v>
      </c>
      <c r="F246" s="87">
        <v>1</v>
      </c>
      <c r="G246" s="88">
        <v>63.555</v>
      </c>
      <c r="H246" s="88">
        <f>G246*1.04</f>
        <v>66.0972</v>
      </c>
      <c r="I246" s="88">
        <f>H246*1.5</f>
        <v>99.14580000000001</v>
      </c>
      <c r="J246" s="89">
        <f>I246/H246</f>
        <v>1.5</v>
      </c>
      <c r="K246" s="90" t="s">
        <v>1274</v>
      </c>
    </row>
    <row r="247" spans="1:11" ht="12.75">
      <c r="A247" s="86" t="s">
        <v>1028</v>
      </c>
      <c r="B247" s="86" t="s">
        <v>1046</v>
      </c>
      <c r="C247" s="86" t="s">
        <v>1012</v>
      </c>
      <c r="D247" s="87"/>
      <c r="E247" s="87" t="s">
        <v>588</v>
      </c>
      <c r="F247" s="87">
        <v>1</v>
      </c>
      <c r="G247" s="88">
        <v>65.48</v>
      </c>
      <c r="H247" s="88">
        <f>G247*1.04</f>
        <v>68.09920000000001</v>
      </c>
      <c r="I247" s="88">
        <f>H247*1.5</f>
        <v>102.14880000000002</v>
      </c>
      <c r="J247" s="89">
        <f>I247/H247</f>
        <v>1.5</v>
      </c>
      <c r="K247" s="90" t="s">
        <v>1274</v>
      </c>
    </row>
    <row r="248" spans="1:11" s="44" customFormat="1" ht="12.75">
      <c r="A248" s="86"/>
      <c r="B248" s="86"/>
      <c r="C248" s="86"/>
      <c r="D248" s="87"/>
      <c r="E248" s="87"/>
      <c r="F248" s="87"/>
      <c r="G248" s="88"/>
      <c r="H248" s="88"/>
      <c r="I248" s="88"/>
      <c r="J248" s="89"/>
      <c r="K248" s="90"/>
    </row>
    <row r="249" spans="1:11" s="44" customFormat="1" ht="12.75">
      <c r="A249" s="86" t="s">
        <v>1275</v>
      </c>
      <c r="B249" s="86" t="s">
        <v>1276</v>
      </c>
      <c r="C249" s="86" t="s">
        <v>1010</v>
      </c>
      <c r="D249" s="87"/>
      <c r="E249" s="87" t="s">
        <v>588</v>
      </c>
      <c r="F249" s="87">
        <v>1</v>
      </c>
      <c r="G249" s="88"/>
      <c r="H249" s="88"/>
      <c r="I249" s="88">
        <v>67.3</v>
      </c>
      <c r="J249" s="89"/>
      <c r="K249" s="90" t="s">
        <v>1277</v>
      </c>
    </row>
    <row r="250" spans="4:11" s="57" customFormat="1" ht="12.75">
      <c r="D250" s="58"/>
      <c r="E250" s="58"/>
      <c r="F250" s="58"/>
      <c r="G250" s="61"/>
      <c r="H250" s="61"/>
      <c r="I250" s="61"/>
      <c r="J250" s="69"/>
      <c r="K250" s="62"/>
    </row>
    <row r="251" spans="6:11" ht="12.75">
      <c r="F251" s="45"/>
      <c r="G251" s="44"/>
      <c r="H251" s="44"/>
      <c r="I251" s="44"/>
      <c r="J251" s="66"/>
      <c r="K251" s="1"/>
    </row>
    <row r="252" spans="1:11" ht="12.75">
      <c r="A252" s="3" t="s">
        <v>670</v>
      </c>
      <c r="F252" s="45"/>
      <c r="G252" s="30"/>
      <c r="H252" s="30"/>
      <c r="I252" s="30"/>
      <c r="J252" s="66"/>
      <c r="K252" s="1"/>
    </row>
    <row r="253" spans="1:11" ht="25.5">
      <c r="A253" s="5" t="s">
        <v>642</v>
      </c>
      <c r="B253" s="5" t="s">
        <v>35</v>
      </c>
      <c r="C253" s="29" t="s">
        <v>1008</v>
      </c>
      <c r="D253" s="29" t="s">
        <v>1007</v>
      </c>
      <c r="E253" s="29" t="s">
        <v>36</v>
      </c>
      <c r="F253" s="29" t="s">
        <v>1072</v>
      </c>
      <c r="G253" s="52" t="s">
        <v>1214</v>
      </c>
      <c r="H253" s="52"/>
      <c r="I253" s="52"/>
      <c r="J253" s="54"/>
      <c r="K253" s="35" t="s">
        <v>871</v>
      </c>
    </row>
    <row r="254" spans="1:11" ht="12.75">
      <c r="A254" s="7" t="s">
        <v>671</v>
      </c>
      <c r="B254" s="1" t="s">
        <v>720</v>
      </c>
      <c r="C254" s="24" t="s">
        <v>1012</v>
      </c>
      <c r="E254" s="25" t="s">
        <v>588</v>
      </c>
      <c r="F254" s="45">
        <v>1</v>
      </c>
      <c r="G254" s="49">
        <v>164.34</v>
      </c>
      <c r="H254" s="50">
        <f>G254*1.04</f>
        <v>170.9136</v>
      </c>
      <c r="I254" s="50">
        <f>H254*1.05</f>
        <v>179.45928</v>
      </c>
      <c r="J254" s="68">
        <f>I254/H254</f>
        <v>1.05</v>
      </c>
      <c r="K254" s="1"/>
    </row>
    <row r="255" spans="1:11" ht="12.75">
      <c r="A255" s="1" t="s">
        <v>672</v>
      </c>
      <c r="B255" s="1" t="s">
        <v>721</v>
      </c>
      <c r="C255" s="24" t="s">
        <v>1012</v>
      </c>
      <c r="E255" s="25" t="s">
        <v>588</v>
      </c>
      <c r="F255" s="45">
        <v>1</v>
      </c>
      <c r="G255" s="49">
        <v>305.56</v>
      </c>
      <c r="H255" s="50">
        <f>G255*1.04</f>
        <v>317.7824</v>
      </c>
      <c r="I255" s="50">
        <f>H255*1.05</f>
        <v>333.67152</v>
      </c>
      <c r="J255" s="68">
        <f>I255/H255</f>
        <v>1.05</v>
      </c>
      <c r="K255" s="1"/>
    </row>
    <row r="256" spans="1:11" ht="12.75">
      <c r="A256" s="1" t="s">
        <v>673</v>
      </c>
      <c r="B256" s="1" t="s">
        <v>722</v>
      </c>
      <c r="C256" s="24" t="s">
        <v>1012</v>
      </c>
      <c r="E256" s="25" t="s">
        <v>588</v>
      </c>
      <c r="F256" s="45">
        <v>1</v>
      </c>
      <c r="G256" s="49">
        <v>319.47</v>
      </c>
      <c r="H256" s="50">
        <f>G256*1.04</f>
        <v>332.2488</v>
      </c>
      <c r="I256" s="50">
        <f>H256*1.05</f>
        <v>348.86124</v>
      </c>
      <c r="J256" s="68">
        <f>I256/H256</f>
        <v>1.05</v>
      </c>
      <c r="K256" s="1"/>
    </row>
    <row r="257" spans="1:11" ht="12.75">
      <c r="A257" s="1" t="s">
        <v>674</v>
      </c>
      <c r="B257" s="1" t="s">
        <v>723</v>
      </c>
      <c r="C257" s="24" t="s">
        <v>1012</v>
      </c>
      <c r="E257" s="25" t="s">
        <v>588</v>
      </c>
      <c r="F257" s="45">
        <v>1</v>
      </c>
      <c r="G257" s="49">
        <v>527.79</v>
      </c>
      <c r="H257" s="50">
        <f>G257*1.04</f>
        <v>548.9016</v>
      </c>
      <c r="I257" s="50">
        <f>H257*1.05</f>
        <v>576.3466800000001</v>
      </c>
      <c r="J257" s="68">
        <f>I257/H257</f>
        <v>1.05</v>
      </c>
      <c r="K257" s="1"/>
    </row>
    <row r="258" spans="4:10" s="44" customFormat="1" ht="12.75">
      <c r="D258" s="45"/>
      <c r="E258" s="45"/>
      <c r="F258" s="45"/>
      <c r="G258" s="61"/>
      <c r="H258" s="61"/>
      <c r="I258" s="61"/>
      <c r="J258" s="69"/>
    </row>
    <row r="259" spans="7:10" ht="12.75">
      <c r="G259" s="81"/>
      <c r="H259" s="81"/>
      <c r="I259" s="81"/>
      <c r="J259" s="82"/>
    </row>
    <row r="260" spans="1:11" ht="12.75">
      <c r="A260" s="3" t="s">
        <v>777</v>
      </c>
      <c r="F260" s="45"/>
      <c r="G260" s="30"/>
      <c r="H260" s="30"/>
      <c r="I260" s="30"/>
      <c r="J260" s="66"/>
      <c r="K260" s="1"/>
    </row>
    <row r="261" spans="1:11" ht="25.5">
      <c r="A261" s="5" t="s">
        <v>642</v>
      </c>
      <c r="B261" s="5" t="s">
        <v>35</v>
      </c>
      <c r="C261" s="29" t="s">
        <v>1008</v>
      </c>
      <c r="D261" s="29" t="s">
        <v>1007</v>
      </c>
      <c r="E261" s="29" t="s">
        <v>36</v>
      </c>
      <c r="F261" s="29" t="s">
        <v>1072</v>
      </c>
      <c r="G261" s="52" t="s">
        <v>1214</v>
      </c>
      <c r="H261" s="52"/>
      <c r="I261" s="52"/>
      <c r="J261" s="54"/>
      <c r="K261" s="35" t="s">
        <v>871</v>
      </c>
    </row>
    <row r="262" spans="1:11" ht="12.75">
      <c r="A262" s="24" t="s">
        <v>778</v>
      </c>
      <c r="B262" s="24" t="s">
        <v>784</v>
      </c>
      <c r="C262" s="24" t="s">
        <v>1012</v>
      </c>
      <c r="E262" s="25" t="s">
        <v>588</v>
      </c>
      <c r="F262" s="45">
        <v>1</v>
      </c>
      <c r="G262" s="49">
        <v>199.18</v>
      </c>
      <c r="H262" s="50">
        <f>G262*1.04</f>
        <v>207.14720000000003</v>
      </c>
      <c r="I262" s="50">
        <f>H262*1.05</f>
        <v>217.50456000000003</v>
      </c>
      <c r="J262" s="68">
        <f>I262/H262</f>
        <v>1.05</v>
      </c>
      <c r="K262" s="30"/>
    </row>
    <row r="263" spans="4:11" s="44" customFormat="1" ht="12.75">
      <c r="D263" s="45"/>
      <c r="E263" s="45"/>
      <c r="F263" s="45"/>
      <c r="G263" s="61"/>
      <c r="H263" s="61"/>
      <c r="I263" s="61"/>
      <c r="J263" s="69"/>
      <c r="K263" s="30"/>
    </row>
    <row r="264" ht="12.75"/>
    <row r="265" spans="1:11" s="24" customFormat="1" ht="12.75">
      <c r="A265" s="3" t="s">
        <v>628</v>
      </c>
      <c r="B265" s="1"/>
      <c r="D265" s="45"/>
      <c r="E265" s="25"/>
      <c r="F265" s="45"/>
      <c r="G265" s="30"/>
      <c r="H265" s="30"/>
      <c r="I265" s="30"/>
      <c r="J265" s="66"/>
      <c r="K265" s="2"/>
    </row>
    <row r="266" spans="1:11" s="24" customFormat="1" ht="25.5">
      <c r="A266" s="5" t="s">
        <v>642</v>
      </c>
      <c r="B266" s="5" t="s">
        <v>35</v>
      </c>
      <c r="C266" s="29" t="s">
        <v>1008</v>
      </c>
      <c r="D266" s="29" t="s">
        <v>1007</v>
      </c>
      <c r="E266" s="29" t="s">
        <v>36</v>
      </c>
      <c r="F266" s="29" t="s">
        <v>1072</v>
      </c>
      <c r="G266" s="52" t="s">
        <v>1214</v>
      </c>
      <c r="H266" s="52"/>
      <c r="I266" s="52"/>
      <c r="J266" s="54"/>
      <c r="K266" s="35" t="s">
        <v>871</v>
      </c>
    </row>
    <row r="267" spans="1:11" s="24" customFormat="1" ht="12.75">
      <c r="A267" s="1" t="s">
        <v>691</v>
      </c>
      <c r="B267" s="1" t="s">
        <v>692</v>
      </c>
      <c r="C267" s="24" t="s">
        <v>1012</v>
      </c>
      <c r="D267" s="45"/>
      <c r="E267" s="25" t="s">
        <v>587</v>
      </c>
      <c r="F267" s="45">
        <v>1</v>
      </c>
      <c r="G267" s="50">
        <v>890.04</v>
      </c>
      <c r="H267" s="50">
        <f>G267*1.04</f>
        <v>925.6416</v>
      </c>
      <c r="I267" s="50">
        <v>1125</v>
      </c>
      <c r="J267" s="68">
        <f aca="true" t="shared" si="22" ref="J267:J274">I267/H267</f>
        <v>1.215373207081445</v>
      </c>
      <c r="K267"/>
    </row>
    <row r="268" spans="1:11" s="24" customFormat="1" ht="12.75">
      <c r="A268" s="1" t="s">
        <v>629</v>
      </c>
      <c r="B268" s="1" t="s">
        <v>12</v>
      </c>
      <c r="C268" s="24" t="s">
        <v>1012</v>
      </c>
      <c r="D268" s="45"/>
      <c r="E268" s="25" t="s">
        <v>587</v>
      </c>
      <c r="F268" s="45">
        <v>1</v>
      </c>
      <c r="G268" s="50">
        <v>75.99</v>
      </c>
      <c r="H268" s="50">
        <f>G268*1.04</f>
        <v>79.0296</v>
      </c>
      <c r="I268" s="50">
        <v>85</v>
      </c>
      <c r="J268" s="68">
        <f t="shared" si="22"/>
        <v>1.0755463775598004</v>
      </c>
      <c r="K268" s="2"/>
    </row>
    <row r="269" spans="1:11" s="24" customFormat="1" ht="12.75">
      <c r="A269" s="44" t="s">
        <v>1006</v>
      </c>
      <c r="B269" s="24" t="s">
        <v>1188</v>
      </c>
      <c r="C269" s="24" t="s">
        <v>1012</v>
      </c>
      <c r="D269" s="45"/>
      <c r="E269" s="45" t="s">
        <v>587</v>
      </c>
      <c r="F269" s="45">
        <v>1</v>
      </c>
      <c r="G269" s="50">
        <v>1101.95</v>
      </c>
      <c r="H269" s="50">
        <f>G269*1.04</f>
        <v>1146.028</v>
      </c>
      <c r="I269" s="50">
        <v>1395</v>
      </c>
      <c r="J269" s="68">
        <f t="shared" si="22"/>
        <v>1.2172477461283668</v>
      </c>
      <c r="K269" s="26"/>
    </row>
    <row r="270" spans="1:11" s="24" customFormat="1" ht="12.75">
      <c r="A270" s="24" t="s">
        <v>888</v>
      </c>
      <c r="B270" s="24" t="s">
        <v>881</v>
      </c>
      <c r="C270" s="24" t="s">
        <v>1013</v>
      </c>
      <c r="D270" s="45"/>
      <c r="E270" s="25" t="s">
        <v>815</v>
      </c>
      <c r="F270" s="45">
        <v>1</v>
      </c>
      <c r="G270" s="50">
        <v>30</v>
      </c>
      <c r="H270" s="50">
        <v>30</v>
      </c>
      <c r="I270" s="50">
        <v>30</v>
      </c>
      <c r="J270" s="68">
        <f t="shared" si="22"/>
        <v>1</v>
      </c>
      <c r="K270" s="26"/>
    </row>
    <row r="271" spans="1:11" s="24" customFormat="1" ht="12.75">
      <c r="A271" s="24" t="s">
        <v>882</v>
      </c>
      <c r="B271" s="24" t="s">
        <v>883</v>
      </c>
      <c r="C271" s="24" t="s">
        <v>1013</v>
      </c>
      <c r="D271" s="45"/>
      <c r="E271" s="25" t="s">
        <v>815</v>
      </c>
      <c r="F271" s="45">
        <v>1</v>
      </c>
      <c r="G271" s="50">
        <v>60</v>
      </c>
      <c r="H271" s="50">
        <v>60</v>
      </c>
      <c r="I271" s="50">
        <v>60</v>
      </c>
      <c r="J271" s="68">
        <f t="shared" si="22"/>
        <v>1</v>
      </c>
      <c r="K271" s="26"/>
    </row>
    <row r="272" spans="1:11" s="24" customFormat="1" ht="12.75">
      <c r="A272" s="24" t="s">
        <v>967</v>
      </c>
      <c r="B272" s="24" t="s">
        <v>968</v>
      </c>
      <c r="C272" s="24" t="s">
        <v>1013</v>
      </c>
      <c r="D272" s="45"/>
      <c r="E272" s="25" t="s">
        <v>587</v>
      </c>
      <c r="F272" s="45">
        <v>1</v>
      </c>
      <c r="G272" s="50">
        <v>110</v>
      </c>
      <c r="H272" s="50">
        <f>G272*1.04</f>
        <v>114.4</v>
      </c>
      <c r="I272" s="49">
        <f>H272*1.07</f>
        <v>122.40800000000002</v>
      </c>
      <c r="J272" s="68">
        <f t="shared" si="22"/>
        <v>1.07</v>
      </c>
      <c r="K272" s="38"/>
    </row>
    <row r="273" spans="1:11" s="24" customFormat="1" ht="12.75">
      <c r="A273" s="24" t="s">
        <v>969</v>
      </c>
      <c r="B273" s="24" t="s">
        <v>970</v>
      </c>
      <c r="C273" s="24" t="s">
        <v>1013</v>
      </c>
      <c r="D273" s="45"/>
      <c r="E273" s="25" t="s">
        <v>587</v>
      </c>
      <c r="F273" s="45">
        <v>1</v>
      </c>
      <c r="G273" s="50">
        <v>189.5</v>
      </c>
      <c r="H273" s="50">
        <f>G273*1.04</f>
        <v>197.08</v>
      </c>
      <c r="I273" s="49">
        <f>H273*1.07</f>
        <v>210.87560000000002</v>
      </c>
      <c r="J273" s="68">
        <f t="shared" si="22"/>
        <v>1.07</v>
      </c>
      <c r="K273" s="38"/>
    </row>
    <row r="274" spans="1:11" s="24" customFormat="1" ht="12.75">
      <c r="A274" s="24" t="s">
        <v>971</v>
      </c>
      <c r="B274" s="24" t="s">
        <v>972</v>
      </c>
      <c r="C274" s="24" t="s">
        <v>1013</v>
      </c>
      <c r="D274" s="45"/>
      <c r="E274" s="25" t="s">
        <v>587</v>
      </c>
      <c r="F274" s="45">
        <v>1</v>
      </c>
      <c r="G274" s="50">
        <v>267.5</v>
      </c>
      <c r="H274" s="50">
        <f>G274*1.04</f>
        <v>278.2</v>
      </c>
      <c r="I274" s="49">
        <f>H274*1.07</f>
        <v>297.674</v>
      </c>
      <c r="J274" s="68">
        <f t="shared" si="22"/>
        <v>1.07</v>
      </c>
      <c r="K274" s="38"/>
    </row>
    <row r="275" spans="4:11" s="24" customFormat="1" ht="12.75">
      <c r="D275" s="45"/>
      <c r="E275" s="25"/>
      <c r="F275" s="45"/>
      <c r="G275" s="30"/>
      <c r="H275" s="30"/>
      <c r="I275" s="30"/>
      <c r="J275" s="66"/>
      <c r="K275" s="26"/>
    </row>
    <row r="276" ht="12.75"/>
    <row r="277" spans="1:11" s="24" customFormat="1" ht="12.75">
      <c r="A277" s="4" t="s">
        <v>597</v>
      </c>
      <c r="B277" s="6"/>
      <c r="C277" s="6"/>
      <c r="D277" s="31"/>
      <c r="E277" s="31"/>
      <c r="F277" s="31"/>
      <c r="G277" s="41"/>
      <c r="H277" s="41"/>
      <c r="I277" s="41"/>
      <c r="J277" s="67"/>
      <c r="K277" s="42"/>
    </row>
    <row r="278" ht="12.75"/>
    <row r="279" spans="1:11" ht="12.75">
      <c r="A279" s="3" t="s">
        <v>650</v>
      </c>
      <c r="F279" s="45"/>
      <c r="G279" s="30"/>
      <c r="H279" s="30"/>
      <c r="I279" s="30"/>
      <c r="J279" s="66"/>
      <c r="K279" s="2"/>
    </row>
    <row r="280" spans="1:11" ht="25.5">
      <c r="A280" s="5" t="s">
        <v>642</v>
      </c>
      <c r="B280" s="5" t="s">
        <v>35</v>
      </c>
      <c r="C280" s="29" t="s">
        <v>1008</v>
      </c>
      <c r="D280" s="29" t="s">
        <v>1007</v>
      </c>
      <c r="E280" s="29" t="s">
        <v>36</v>
      </c>
      <c r="F280" s="29" t="s">
        <v>1072</v>
      </c>
      <c r="G280" s="52" t="s">
        <v>1214</v>
      </c>
      <c r="H280" s="52"/>
      <c r="I280" s="52"/>
      <c r="J280" s="54"/>
      <c r="K280" s="35" t="s">
        <v>871</v>
      </c>
    </row>
    <row r="281" spans="1:11" ht="12.75">
      <c r="A281" s="1" t="s">
        <v>173</v>
      </c>
      <c r="B281" s="24" t="s">
        <v>832</v>
      </c>
      <c r="C281" s="24" t="s">
        <v>1013</v>
      </c>
      <c r="E281" s="25" t="s">
        <v>588</v>
      </c>
      <c r="F281" s="45">
        <v>10</v>
      </c>
      <c r="G281" s="50">
        <v>14.9</v>
      </c>
      <c r="H281" s="50">
        <f aca="true" t="shared" si="23" ref="H281:H304">G281*1.04</f>
        <v>15.496</v>
      </c>
      <c r="I281" s="50">
        <f>H281*1.07</f>
        <v>16.580720000000003</v>
      </c>
      <c r="J281" s="68">
        <f aca="true" t="shared" si="24" ref="J281:J304">I281/H281</f>
        <v>1.07</v>
      </c>
      <c r="K281" s="14"/>
    </row>
    <row r="282" spans="1:11" ht="12.75">
      <c r="A282" s="1" t="s">
        <v>584</v>
      </c>
      <c r="B282" s="24" t="s">
        <v>865</v>
      </c>
      <c r="C282" s="24" t="s">
        <v>1013</v>
      </c>
      <c r="E282" s="25" t="s">
        <v>588</v>
      </c>
      <c r="F282" s="45">
        <v>10</v>
      </c>
      <c r="G282" s="50">
        <v>14.9</v>
      </c>
      <c r="H282" s="50">
        <f t="shared" si="23"/>
        <v>15.496</v>
      </c>
      <c r="I282" s="50">
        <f aca="true" t="shared" si="25" ref="I282:I305">H282*1.07</f>
        <v>16.580720000000003</v>
      </c>
      <c r="J282" s="68">
        <f t="shared" si="24"/>
        <v>1.07</v>
      </c>
      <c r="K282" s="26"/>
    </row>
    <row r="283" spans="1:11" ht="12.75">
      <c r="A283" s="1" t="s">
        <v>585</v>
      </c>
      <c r="B283" s="24" t="s">
        <v>867</v>
      </c>
      <c r="C283" s="24" t="s">
        <v>1013</v>
      </c>
      <c r="E283" s="25" t="s">
        <v>588</v>
      </c>
      <c r="F283" s="45">
        <v>10</v>
      </c>
      <c r="G283" s="50">
        <v>14.9</v>
      </c>
      <c r="H283" s="50">
        <f t="shared" si="23"/>
        <v>15.496</v>
      </c>
      <c r="I283" s="50">
        <f t="shared" si="25"/>
        <v>16.580720000000003</v>
      </c>
      <c r="J283" s="68">
        <f t="shared" si="24"/>
        <v>1.07</v>
      </c>
      <c r="K283" s="26"/>
    </row>
    <row r="284" spans="1:11" ht="12.75">
      <c r="A284" s="1" t="s">
        <v>586</v>
      </c>
      <c r="B284" s="24" t="s">
        <v>866</v>
      </c>
      <c r="C284" s="24" t="s">
        <v>1013</v>
      </c>
      <c r="E284" s="25" t="s">
        <v>588</v>
      </c>
      <c r="F284" s="45">
        <v>10</v>
      </c>
      <c r="G284" s="50">
        <v>14.9</v>
      </c>
      <c r="H284" s="50">
        <f t="shared" si="23"/>
        <v>15.496</v>
      </c>
      <c r="I284" s="50">
        <f t="shared" si="25"/>
        <v>16.580720000000003</v>
      </c>
      <c r="J284" s="68">
        <f t="shared" si="24"/>
        <v>1.07</v>
      </c>
      <c r="K284" s="26"/>
    </row>
    <row r="285" spans="1:11" ht="12.75">
      <c r="A285" s="1" t="s">
        <v>174</v>
      </c>
      <c r="B285" s="24" t="s">
        <v>833</v>
      </c>
      <c r="C285" s="24" t="s">
        <v>1013</v>
      </c>
      <c r="E285" s="25" t="s">
        <v>588</v>
      </c>
      <c r="F285" s="45">
        <v>10</v>
      </c>
      <c r="G285" s="50">
        <v>14.9</v>
      </c>
      <c r="H285" s="50">
        <f t="shared" si="23"/>
        <v>15.496</v>
      </c>
      <c r="I285" s="50">
        <f t="shared" si="25"/>
        <v>16.580720000000003</v>
      </c>
      <c r="J285" s="68">
        <f t="shared" si="24"/>
        <v>1.07</v>
      </c>
      <c r="K285" s="26"/>
    </row>
    <row r="286" spans="1:11" ht="12.75">
      <c r="A286" s="1" t="s">
        <v>175</v>
      </c>
      <c r="B286" s="24" t="s">
        <v>834</v>
      </c>
      <c r="C286" s="24" t="s">
        <v>1013</v>
      </c>
      <c r="E286" s="25" t="s">
        <v>588</v>
      </c>
      <c r="F286" s="45">
        <v>10</v>
      </c>
      <c r="G286" s="50">
        <v>14.9</v>
      </c>
      <c r="H286" s="50">
        <f t="shared" si="23"/>
        <v>15.496</v>
      </c>
      <c r="I286" s="50">
        <f t="shared" si="25"/>
        <v>16.580720000000003</v>
      </c>
      <c r="J286" s="68">
        <f t="shared" si="24"/>
        <v>1.07</v>
      </c>
      <c r="K286" s="26"/>
    </row>
    <row r="287" spans="1:11" ht="12.75">
      <c r="A287" s="1" t="s">
        <v>176</v>
      </c>
      <c r="B287" s="24" t="s">
        <v>835</v>
      </c>
      <c r="C287" s="24" t="s">
        <v>1013</v>
      </c>
      <c r="E287" s="25" t="s">
        <v>588</v>
      </c>
      <c r="F287" s="45">
        <v>10</v>
      </c>
      <c r="G287" s="50">
        <v>14.9</v>
      </c>
      <c r="H287" s="50">
        <f t="shared" si="23"/>
        <v>15.496</v>
      </c>
      <c r="I287" s="50">
        <f t="shared" si="25"/>
        <v>16.580720000000003</v>
      </c>
      <c r="J287" s="68">
        <f t="shared" si="24"/>
        <v>1.07</v>
      </c>
      <c r="K287" s="26"/>
    </row>
    <row r="288" spans="1:11" ht="12.75">
      <c r="A288" s="1" t="s">
        <v>177</v>
      </c>
      <c r="B288" s="24" t="s">
        <v>836</v>
      </c>
      <c r="C288" s="24" t="s">
        <v>1013</v>
      </c>
      <c r="E288" s="25" t="s">
        <v>588</v>
      </c>
      <c r="F288" s="45">
        <v>10</v>
      </c>
      <c r="G288" s="50">
        <v>14.9</v>
      </c>
      <c r="H288" s="50">
        <f t="shared" si="23"/>
        <v>15.496</v>
      </c>
      <c r="I288" s="50">
        <f t="shared" si="25"/>
        <v>16.580720000000003</v>
      </c>
      <c r="J288" s="68">
        <f t="shared" si="24"/>
        <v>1.07</v>
      </c>
      <c r="K288" s="26"/>
    </row>
    <row r="289" spans="1:11" ht="12.75">
      <c r="A289" s="1" t="s">
        <v>178</v>
      </c>
      <c r="B289" s="24" t="s">
        <v>837</v>
      </c>
      <c r="C289" s="24" t="s">
        <v>1013</v>
      </c>
      <c r="E289" s="25" t="s">
        <v>588</v>
      </c>
      <c r="F289" s="45">
        <v>10</v>
      </c>
      <c r="G289" s="50">
        <v>14.9</v>
      </c>
      <c r="H289" s="50">
        <f t="shared" si="23"/>
        <v>15.496</v>
      </c>
      <c r="I289" s="50">
        <f t="shared" si="25"/>
        <v>16.580720000000003</v>
      </c>
      <c r="J289" s="68">
        <f t="shared" si="24"/>
        <v>1.07</v>
      </c>
      <c r="K289" s="26"/>
    </row>
    <row r="290" spans="1:11" ht="12.75">
      <c r="A290" s="1" t="s">
        <v>179</v>
      </c>
      <c r="B290" s="24" t="s">
        <v>838</v>
      </c>
      <c r="C290" s="24" t="s">
        <v>1013</v>
      </c>
      <c r="E290" s="25" t="s">
        <v>588</v>
      </c>
      <c r="F290" s="45">
        <v>10</v>
      </c>
      <c r="G290" s="50">
        <v>14.9</v>
      </c>
      <c r="H290" s="50">
        <f t="shared" si="23"/>
        <v>15.496</v>
      </c>
      <c r="I290" s="50">
        <f t="shared" si="25"/>
        <v>16.580720000000003</v>
      </c>
      <c r="J290" s="68">
        <f t="shared" si="24"/>
        <v>1.07</v>
      </c>
      <c r="K290" s="26"/>
    </row>
    <row r="291" spans="1:11" ht="12.75">
      <c r="A291" s="1" t="s">
        <v>180</v>
      </c>
      <c r="B291" s="24" t="s">
        <v>839</v>
      </c>
      <c r="C291" s="24" t="s">
        <v>1013</v>
      </c>
      <c r="E291" s="25" t="s">
        <v>588</v>
      </c>
      <c r="F291" s="45">
        <v>10</v>
      </c>
      <c r="G291" s="50">
        <v>14.9</v>
      </c>
      <c r="H291" s="50">
        <f t="shared" si="23"/>
        <v>15.496</v>
      </c>
      <c r="I291" s="50">
        <f t="shared" si="25"/>
        <v>16.580720000000003</v>
      </c>
      <c r="J291" s="68">
        <f t="shared" si="24"/>
        <v>1.07</v>
      </c>
      <c r="K291" s="26"/>
    </row>
    <row r="292" spans="1:11" ht="12.75">
      <c r="A292" s="1" t="s">
        <v>181</v>
      </c>
      <c r="B292" s="24" t="s">
        <v>840</v>
      </c>
      <c r="C292" s="24" t="s">
        <v>1013</v>
      </c>
      <c r="E292" s="25" t="s">
        <v>588</v>
      </c>
      <c r="F292" s="45">
        <v>10</v>
      </c>
      <c r="G292" s="50">
        <v>14.9</v>
      </c>
      <c r="H292" s="50">
        <f t="shared" si="23"/>
        <v>15.496</v>
      </c>
      <c r="I292" s="50">
        <f t="shared" si="25"/>
        <v>16.580720000000003</v>
      </c>
      <c r="J292" s="68">
        <f t="shared" si="24"/>
        <v>1.07</v>
      </c>
      <c r="K292" s="26"/>
    </row>
    <row r="293" spans="1:11" ht="12.75">
      <c r="A293" s="1" t="s">
        <v>184</v>
      </c>
      <c r="B293" s="24" t="s">
        <v>841</v>
      </c>
      <c r="C293" s="24" t="s">
        <v>1013</v>
      </c>
      <c r="E293" s="25" t="s">
        <v>588</v>
      </c>
      <c r="F293" s="45">
        <v>10</v>
      </c>
      <c r="G293" s="50">
        <v>12.27</v>
      </c>
      <c r="H293" s="50">
        <f t="shared" si="23"/>
        <v>12.7608</v>
      </c>
      <c r="I293" s="50">
        <f t="shared" si="25"/>
        <v>13.654056</v>
      </c>
      <c r="J293" s="68">
        <f t="shared" si="24"/>
        <v>1.07</v>
      </c>
      <c r="K293" s="26"/>
    </row>
    <row r="294" spans="1:11" ht="12.75">
      <c r="A294" s="1" t="s">
        <v>185</v>
      </c>
      <c r="B294" s="24" t="s">
        <v>868</v>
      </c>
      <c r="C294" s="24" t="s">
        <v>1013</v>
      </c>
      <c r="E294" s="25" t="s">
        <v>588</v>
      </c>
      <c r="F294" s="45">
        <v>10</v>
      </c>
      <c r="G294" s="50">
        <v>12.27</v>
      </c>
      <c r="H294" s="50">
        <f t="shared" si="23"/>
        <v>12.7608</v>
      </c>
      <c r="I294" s="50">
        <f t="shared" si="25"/>
        <v>13.654056</v>
      </c>
      <c r="J294" s="68">
        <f t="shared" si="24"/>
        <v>1.07</v>
      </c>
      <c r="K294" s="26"/>
    </row>
    <row r="295" spans="1:11" ht="12.75">
      <c r="A295" s="1" t="s">
        <v>186</v>
      </c>
      <c r="B295" s="24" t="s">
        <v>869</v>
      </c>
      <c r="C295" s="24" t="s">
        <v>1013</v>
      </c>
      <c r="E295" s="25" t="s">
        <v>588</v>
      </c>
      <c r="F295" s="45">
        <v>10</v>
      </c>
      <c r="G295" s="50">
        <v>12.27</v>
      </c>
      <c r="H295" s="50">
        <f t="shared" si="23"/>
        <v>12.7608</v>
      </c>
      <c r="I295" s="50">
        <f t="shared" si="25"/>
        <v>13.654056</v>
      </c>
      <c r="J295" s="68">
        <f t="shared" si="24"/>
        <v>1.07</v>
      </c>
      <c r="K295" s="26"/>
    </row>
    <row r="296" spans="1:11" ht="12.75">
      <c r="A296" s="1" t="s">
        <v>187</v>
      </c>
      <c r="B296" s="24" t="s">
        <v>870</v>
      </c>
      <c r="C296" s="24" t="s">
        <v>1013</v>
      </c>
      <c r="E296" s="25" t="s">
        <v>588</v>
      </c>
      <c r="F296" s="45">
        <v>10</v>
      </c>
      <c r="G296" s="50">
        <v>12.27</v>
      </c>
      <c r="H296" s="50">
        <f t="shared" si="23"/>
        <v>12.7608</v>
      </c>
      <c r="I296" s="50">
        <f t="shared" si="25"/>
        <v>13.654056</v>
      </c>
      <c r="J296" s="68">
        <f t="shared" si="24"/>
        <v>1.07</v>
      </c>
      <c r="K296" s="26"/>
    </row>
    <row r="297" spans="1:11" ht="12.75">
      <c r="A297" s="1" t="s">
        <v>188</v>
      </c>
      <c r="B297" s="24" t="s">
        <v>842</v>
      </c>
      <c r="C297" s="24" t="s">
        <v>1013</v>
      </c>
      <c r="E297" s="25" t="s">
        <v>588</v>
      </c>
      <c r="F297" s="45">
        <v>10</v>
      </c>
      <c r="G297" s="50">
        <v>12.27</v>
      </c>
      <c r="H297" s="50">
        <f t="shared" si="23"/>
        <v>12.7608</v>
      </c>
      <c r="I297" s="50">
        <f t="shared" si="25"/>
        <v>13.654056</v>
      </c>
      <c r="J297" s="68">
        <f t="shared" si="24"/>
        <v>1.07</v>
      </c>
      <c r="K297" s="26"/>
    </row>
    <row r="298" spans="1:11" ht="12.75">
      <c r="A298" s="1" t="s">
        <v>189</v>
      </c>
      <c r="B298" s="24" t="s">
        <v>843</v>
      </c>
      <c r="C298" s="24" t="s">
        <v>1013</v>
      </c>
      <c r="E298" s="25" t="s">
        <v>588</v>
      </c>
      <c r="F298" s="45">
        <v>10</v>
      </c>
      <c r="G298" s="50">
        <v>12.27</v>
      </c>
      <c r="H298" s="50">
        <f t="shared" si="23"/>
        <v>12.7608</v>
      </c>
      <c r="I298" s="50">
        <f t="shared" si="25"/>
        <v>13.654056</v>
      </c>
      <c r="J298" s="68">
        <f t="shared" si="24"/>
        <v>1.07</v>
      </c>
      <c r="K298" s="26"/>
    </row>
    <row r="299" spans="1:11" ht="12.75">
      <c r="A299" s="1" t="s">
        <v>190</v>
      </c>
      <c r="B299" s="24" t="s">
        <v>844</v>
      </c>
      <c r="C299" s="24" t="s">
        <v>1013</v>
      </c>
      <c r="E299" s="25" t="s">
        <v>588</v>
      </c>
      <c r="F299" s="45">
        <v>10</v>
      </c>
      <c r="G299" s="50">
        <v>12.27</v>
      </c>
      <c r="H299" s="50">
        <f t="shared" si="23"/>
        <v>12.7608</v>
      </c>
      <c r="I299" s="50">
        <f t="shared" si="25"/>
        <v>13.654056</v>
      </c>
      <c r="J299" s="68">
        <f t="shared" si="24"/>
        <v>1.07</v>
      </c>
      <c r="K299" s="26"/>
    </row>
    <row r="300" spans="1:11" ht="12.75">
      <c r="A300" s="1" t="s">
        <v>191</v>
      </c>
      <c r="B300" s="24" t="s">
        <v>845</v>
      </c>
      <c r="C300" s="24" t="s">
        <v>1013</v>
      </c>
      <c r="E300" s="25" t="s">
        <v>588</v>
      </c>
      <c r="F300" s="45">
        <v>10</v>
      </c>
      <c r="G300" s="50">
        <v>12.27</v>
      </c>
      <c r="H300" s="50">
        <f t="shared" si="23"/>
        <v>12.7608</v>
      </c>
      <c r="I300" s="50">
        <f t="shared" si="25"/>
        <v>13.654056</v>
      </c>
      <c r="J300" s="68">
        <f t="shared" si="24"/>
        <v>1.07</v>
      </c>
      <c r="K300" s="26"/>
    </row>
    <row r="301" spans="1:11" ht="12.75">
      <c r="A301" s="1" t="s">
        <v>192</v>
      </c>
      <c r="B301" s="24" t="s">
        <v>846</v>
      </c>
      <c r="C301" s="24" t="s">
        <v>1013</v>
      </c>
      <c r="E301" s="25" t="s">
        <v>588</v>
      </c>
      <c r="F301" s="45">
        <v>10</v>
      </c>
      <c r="G301" s="50">
        <v>12.27</v>
      </c>
      <c r="H301" s="50">
        <f t="shared" si="23"/>
        <v>12.7608</v>
      </c>
      <c r="I301" s="50">
        <f t="shared" si="25"/>
        <v>13.654056</v>
      </c>
      <c r="J301" s="68">
        <f t="shared" si="24"/>
        <v>1.07</v>
      </c>
      <c r="K301" s="26"/>
    </row>
    <row r="302" spans="1:11" ht="12.75">
      <c r="A302" s="1" t="s">
        <v>193</v>
      </c>
      <c r="B302" s="24" t="s">
        <v>847</v>
      </c>
      <c r="C302" s="24" t="s">
        <v>1013</v>
      </c>
      <c r="E302" s="25" t="s">
        <v>588</v>
      </c>
      <c r="F302" s="45">
        <v>10</v>
      </c>
      <c r="G302" s="50">
        <v>12.27</v>
      </c>
      <c r="H302" s="50">
        <f t="shared" si="23"/>
        <v>12.7608</v>
      </c>
      <c r="I302" s="50">
        <f t="shared" si="25"/>
        <v>13.654056</v>
      </c>
      <c r="J302" s="68">
        <f t="shared" si="24"/>
        <v>1.07</v>
      </c>
      <c r="K302" s="26"/>
    </row>
    <row r="303" spans="1:11" ht="12.75">
      <c r="A303" s="1" t="s">
        <v>194</v>
      </c>
      <c r="B303" s="24" t="s">
        <v>848</v>
      </c>
      <c r="C303" s="24" t="s">
        <v>1013</v>
      </c>
      <c r="E303" s="25" t="s">
        <v>588</v>
      </c>
      <c r="F303" s="45">
        <v>10</v>
      </c>
      <c r="G303" s="50">
        <v>12.27</v>
      </c>
      <c r="H303" s="50">
        <f t="shared" si="23"/>
        <v>12.7608</v>
      </c>
      <c r="I303" s="50">
        <f t="shared" si="25"/>
        <v>13.654056</v>
      </c>
      <c r="J303" s="68">
        <f t="shared" si="24"/>
        <v>1.07</v>
      </c>
      <c r="K303" s="26"/>
    </row>
    <row r="304" spans="1:11" ht="12.75">
      <c r="A304" s="1" t="s">
        <v>195</v>
      </c>
      <c r="B304" s="24" t="s">
        <v>849</v>
      </c>
      <c r="C304" s="24" t="s">
        <v>1013</v>
      </c>
      <c r="E304" s="25" t="s">
        <v>588</v>
      </c>
      <c r="F304" s="45">
        <v>10</v>
      </c>
      <c r="G304" s="50">
        <v>12.27</v>
      </c>
      <c r="H304" s="50">
        <f t="shared" si="23"/>
        <v>12.7608</v>
      </c>
      <c r="I304" s="50">
        <f t="shared" si="25"/>
        <v>13.654056</v>
      </c>
      <c r="J304" s="68">
        <f t="shared" si="24"/>
        <v>1.07</v>
      </c>
      <c r="K304" s="26"/>
    </row>
    <row r="305" spans="1:11" ht="12.75">
      <c r="A305" s="1" t="s">
        <v>182</v>
      </c>
      <c r="B305" s="24" t="s">
        <v>183</v>
      </c>
      <c r="C305" s="24" t="s">
        <v>1013</v>
      </c>
      <c r="E305" s="25" t="s">
        <v>587</v>
      </c>
      <c r="F305" s="91">
        <v>1</v>
      </c>
      <c r="G305" s="50">
        <v>1.85</v>
      </c>
      <c r="H305" s="50">
        <v>1.92</v>
      </c>
      <c r="I305" s="50">
        <f t="shared" si="25"/>
        <v>2.0544000000000002</v>
      </c>
      <c r="J305" s="68">
        <f>I305/H305</f>
        <v>1.07</v>
      </c>
      <c r="K305" s="26"/>
    </row>
    <row r="306" spans="4:11" s="57" customFormat="1" ht="12.75">
      <c r="D306" s="58"/>
      <c r="E306" s="58"/>
      <c r="F306" s="96"/>
      <c r="G306" s="61"/>
      <c r="H306" s="61"/>
      <c r="I306" s="61"/>
      <c r="J306" s="69"/>
      <c r="K306" s="59"/>
    </row>
    <row r="307" ht="12.75"/>
    <row r="308" spans="1:11" ht="12.75">
      <c r="A308" s="3" t="s">
        <v>644</v>
      </c>
      <c r="F308" s="45"/>
      <c r="G308" s="30"/>
      <c r="H308" s="30"/>
      <c r="I308" s="30"/>
      <c r="J308" s="66"/>
      <c r="K308" s="2"/>
    </row>
    <row r="309" spans="1:11" ht="25.5">
      <c r="A309" s="84" t="s">
        <v>642</v>
      </c>
      <c r="B309" s="5" t="s">
        <v>35</v>
      </c>
      <c r="C309" s="29" t="s">
        <v>1008</v>
      </c>
      <c r="D309" s="29" t="s">
        <v>1007</v>
      </c>
      <c r="E309" s="29" t="s">
        <v>36</v>
      </c>
      <c r="F309" s="29" t="s">
        <v>1072</v>
      </c>
      <c r="G309" s="52" t="s">
        <v>1214</v>
      </c>
      <c r="H309" s="52"/>
      <c r="I309" s="52"/>
      <c r="J309" s="54"/>
      <c r="K309" s="35" t="s">
        <v>871</v>
      </c>
    </row>
    <row r="310" spans="1:11" ht="12.75">
      <c r="A310" s="1" t="s">
        <v>568</v>
      </c>
      <c r="B310" s="1" t="s">
        <v>572</v>
      </c>
      <c r="C310" s="24" t="s">
        <v>1010</v>
      </c>
      <c r="D310" s="45">
        <v>90258054252</v>
      </c>
      <c r="E310" s="25" t="s">
        <v>588</v>
      </c>
      <c r="F310" s="45">
        <v>20</v>
      </c>
      <c r="G310" s="49">
        <v>12.48</v>
      </c>
      <c r="H310" s="49">
        <f>G310*1.04</f>
        <v>12.9792</v>
      </c>
      <c r="I310" s="49">
        <f>H310*1.06</f>
        <v>13.757952000000001</v>
      </c>
      <c r="J310" s="68">
        <f>I310/H310</f>
        <v>1.06</v>
      </c>
      <c r="K310" s="2"/>
    </row>
    <row r="311" spans="1:11" ht="12.75">
      <c r="A311" s="1" t="s">
        <v>569</v>
      </c>
      <c r="B311" s="1" t="s">
        <v>575</v>
      </c>
      <c r="C311" s="24" t="s">
        <v>1010</v>
      </c>
      <c r="D311" s="45">
        <v>90258054269</v>
      </c>
      <c r="E311" s="25" t="s">
        <v>588</v>
      </c>
      <c r="F311" s="45">
        <v>20</v>
      </c>
      <c r="G311" s="49">
        <v>12.48</v>
      </c>
      <c r="H311" s="49">
        <f>G311*1.04</f>
        <v>12.9792</v>
      </c>
      <c r="I311" s="49">
        <f>H311*1.06</f>
        <v>13.757952000000001</v>
      </c>
      <c r="J311" s="68">
        <f>I311/H311</f>
        <v>1.06</v>
      </c>
      <c r="K311" s="2"/>
    </row>
    <row r="312" spans="1:11" ht="12.75">
      <c r="A312" s="1" t="s">
        <v>570</v>
      </c>
      <c r="B312" s="1" t="s">
        <v>573</v>
      </c>
      <c r="C312" s="24" t="s">
        <v>1010</v>
      </c>
      <c r="D312" s="45">
        <v>90258054276</v>
      </c>
      <c r="E312" s="25" t="s">
        <v>588</v>
      </c>
      <c r="F312" s="45">
        <v>20</v>
      </c>
      <c r="G312" s="49">
        <v>12.48</v>
      </c>
      <c r="H312" s="49">
        <f>G312*1.04</f>
        <v>12.9792</v>
      </c>
      <c r="I312" s="49">
        <f>H312*1.06</f>
        <v>13.757952000000001</v>
      </c>
      <c r="J312" s="68">
        <f>I312/H312</f>
        <v>1.06</v>
      </c>
      <c r="K312" s="2"/>
    </row>
    <row r="313" spans="1:11" ht="12.75">
      <c r="A313" s="1" t="s">
        <v>571</v>
      </c>
      <c r="B313" s="57" t="s">
        <v>574</v>
      </c>
      <c r="C313" s="24" t="s">
        <v>1010</v>
      </c>
      <c r="D313" s="45">
        <v>90258054283</v>
      </c>
      <c r="E313" s="25" t="s">
        <v>588</v>
      </c>
      <c r="F313" s="45">
        <v>20</v>
      </c>
      <c r="G313" s="49">
        <v>12.48</v>
      </c>
      <c r="H313" s="49">
        <f>G313*1.04</f>
        <v>12.9792</v>
      </c>
      <c r="I313" s="49">
        <f>H313*1.06</f>
        <v>13.757952000000001</v>
      </c>
      <c r="J313" s="68">
        <f>I313/H313</f>
        <v>1.06</v>
      </c>
      <c r="K313" s="2"/>
    </row>
    <row r="314" spans="1:11" ht="12.75">
      <c r="A314" s="1" t="s">
        <v>622</v>
      </c>
      <c r="B314" s="1" t="s">
        <v>623</v>
      </c>
      <c r="C314" s="24" t="s">
        <v>1010</v>
      </c>
      <c r="D314" s="45">
        <v>90258054603</v>
      </c>
      <c r="E314" s="25" t="s">
        <v>726</v>
      </c>
      <c r="F314" s="45">
        <v>20</v>
      </c>
      <c r="G314" s="49">
        <v>1.26</v>
      </c>
      <c r="H314" s="49">
        <f>G314*1.04</f>
        <v>1.3104</v>
      </c>
      <c r="I314" s="49">
        <f>H314*1.06</f>
        <v>1.389024</v>
      </c>
      <c r="J314" s="68">
        <f>I314/H314</f>
        <v>1.06</v>
      </c>
      <c r="K314" s="2"/>
    </row>
    <row r="315" spans="4:11" s="24" customFormat="1" ht="12.75">
      <c r="D315" s="45"/>
      <c r="E315" s="25"/>
      <c r="F315" s="13"/>
      <c r="G315" s="9"/>
      <c r="H315" s="9"/>
      <c r="I315" s="9"/>
      <c r="J315" s="70"/>
      <c r="K315" s="9"/>
    </row>
    <row r="316" spans="1:11" ht="12.75">
      <c r="A316" s="3" t="s">
        <v>643</v>
      </c>
      <c r="K316" s="2"/>
    </row>
    <row r="317" spans="1:11" ht="25.5">
      <c r="A317" s="84" t="s">
        <v>642</v>
      </c>
      <c r="B317" s="5" t="s">
        <v>35</v>
      </c>
      <c r="C317" s="29" t="s">
        <v>1008</v>
      </c>
      <c r="D317" s="29" t="s">
        <v>1007</v>
      </c>
      <c r="E317" s="29" t="s">
        <v>36</v>
      </c>
      <c r="F317" s="29" t="s">
        <v>1072</v>
      </c>
      <c r="G317" s="52" t="s">
        <v>1214</v>
      </c>
      <c r="H317" s="52"/>
      <c r="I317" s="52"/>
      <c r="J317" s="54"/>
      <c r="K317" s="35" t="s">
        <v>871</v>
      </c>
    </row>
    <row r="318" spans="1:11" ht="12.75">
      <c r="A318" s="24" t="s">
        <v>370</v>
      </c>
      <c r="B318" s="64" t="s">
        <v>379</v>
      </c>
      <c r="C318" s="24" t="s">
        <v>1010</v>
      </c>
      <c r="E318" s="25" t="s">
        <v>588</v>
      </c>
      <c r="F318" s="45">
        <v>25</v>
      </c>
      <c r="G318" s="49">
        <v>5.19</v>
      </c>
      <c r="H318" s="49">
        <f aca="true" t="shared" si="26" ref="H318:H349">G318*1.04</f>
        <v>5.397600000000001</v>
      </c>
      <c r="I318" s="49">
        <f>H318*1.06</f>
        <v>5.721456000000001</v>
      </c>
      <c r="J318" s="68">
        <f>I318/H318</f>
        <v>1.06</v>
      </c>
      <c r="K318" s="13" t="s">
        <v>776</v>
      </c>
    </row>
    <row r="319" spans="1:11" ht="12.75">
      <c r="A319" s="24" t="s">
        <v>371</v>
      </c>
      <c r="B319" s="24" t="s">
        <v>380</v>
      </c>
      <c r="C319" s="24" t="s">
        <v>1010</v>
      </c>
      <c r="D319" s="45">
        <v>90258054993</v>
      </c>
      <c r="E319" s="25" t="s">
        <v>588</v>
      </c>
      <c r="F319" s="45">
        <v>25</v>
      </c>
      <c r="G319" s="49">
        <v>5.19</v>
      </c>
      <c r="H319" s="49">
        <f t="shared" si="26"/>
        <v>5.397600000000001</v>
      </c>
      <c r="I319" s="49">
        <f aca="true" t="shared" si="27" ref="I319:I382">H319*1.06</f>
        <v>5.721456000000001</v>
      </c>
      <c r="J319" s="68">
        <f aca="true" t="shared" si="28" ref="J319:J382">I319/H319</f>
        <v>1.06</v>
      </c>
      <c r="K319" s="2"/>
    </row>
    <row r="320" spans="1:11" ht="12.75">
      <c r="A320" s="24" t="s">
        <v>372</v>
      </c>
      <c r="B320" s="24" t="s">
        <v>381</v>
      </c>
      <c r="C320" s="24" t="s">
        <v>1010</v>
      </c>
      <c r="D320" s="45">
        <v>90258055006</v>
      </c>
      <c r="E320" s="25" t="s">
        <v>588</v>
      </c>
      <c r="F320" s="45">
        <v>25</v>
      </c>
      <c r="G320" s="49">
        <v>5.19</v>
      </c>
      <c r="H320" s="49">
        <f t="shared" si="26"/>
        <v>5.397600000000001</v>
      </c>
      <c r="I320" s="49">
        <f t="shared" si="27"/>
        <v>5.721456000000001</v>
      </c>
      <c r="J320" s="68">
        <f t="shared" si="28"/>
        <v>1.06</v>
      </c>
      <c r="K320" s="2"/>
    </row>
    <row r="321" spans="1:11" ht="12.75">
      <c r="A321" s="24" t="s">
        <v>373</v>
      </c>
      <c r="B321" s="64" t="s">
        <v>382</v>
      </c>
      <c r="C321" s="24" t="s">
        <v>1010</v>
      </c>
      <c r="E321" s="25" t="s">
        <v>588</v>
      </c>
      <c r="F321" s="45">
        <v>25</v>
      </c>
      <c r="G321" s="49">
        <v>5.19</v>
      </c>
      <c r="H321" s="49">
        <f t="shared" si="26"/>
        <v>5.397600000000001</v>
      </c>
      <c r="I321" s="49">
        <f t="shared" si="27"/>
        <v>5.721456000000001</v>
      </c>
      <c r="J321" s="68">
        <f t="shared" si="28"/>
        <v>1.06</v>
      </c>
      <c r="K321" s="13" t="s">
        <v>776</v>
      </c>
    </row>
    <row r="322" spans="1:11" ht="12.75">
      <c r="A322" s="24" t="s">
        <v>374</v>
      </c>
      <c r="B322" s="24" t="s">
        <v>383</v>
      </c>
      <c r="C322" s="24" t="s">
        <v>1010</v>
      </c>
      <c r="D322" s="45">
        <v>90258055013</v>
      </c>
      <c r="E322" s="25" t="s">
        <v>588</v>
      </c>
      <c r="F322" s="45">
        <v>25</v>
      </c>
      <c r="G322" s="49">
        <v>5.19</v>
      </c>
      <c r="H322" s="49">
        <f t="shared" si="26"/>
        <v>5.397600000000001</v>
      </c>
      <c r="I322" s="49">
        <f t="shared" si="27"/>
        <v>5.721456000000001</v>
      </c>
      <c r="J322" s="68">
        <f t="shared" si="28"/>
        <v>1.06</v>
      </c>
      <c r="K322" s="30"/>
    </row>
    <row r="323" spans="1:11" ht="12.75">
      <c r="A323" s="24" t="s">
        <v>375</v>
      </c>
      <c r="B323" s="64" t="s">
        <v>384</v>
      </c>
      <c r="C323" s="24" t="s">
        <v>1010</v>
      </c>
      <c r="E323" s="25" t="s">
        <v>588</v>
      </c>
      <c r="F323" s="45">
        <v>25</v>
      </c>
      <c r="G323" s="49">
        <v>5.19</v>
      </c>
      <c r="H323" s="49">
        <f t="shared" si="26"/>
        <v>5.397600000000001</v>
      </c>
      <c r="I323" s="49">
        <f t="shared" si="27"/>
        <v>5.721456000000001</v>
      </c>
      <c r="J323" s="68">
        <f t="shared" si="28"/>
        <v>1.06</v>
      </c>
      <c r="K323" s="13" t="s">
        <v>776</v>
      </c>
    </row>
    <row r="324" spans="1:11" ht="12.75">
      <c r="A324" s="24" t="s">
        <v>376</v>
      </c>
      <c r="B324" s="24" t="s">
        <v>385</v>
      </c>
      <c r="C324" s="24" t="s">
        <v>1010</v>
      </c>
      <c r="D324" s="45">
        <v>90258055020</v>
      </c>
      <c r="E324" s="25" t="s">
        <v>588</v>
      </c>
      <c r="F324" s="45">
        <v>25</v>
      </c>
      <c r="G324" s="49">
        <v>5.19</v>
      </c>
      <c r="H324" s="49">
        <f t="shared" si="26"/>
        <v>5.397600000000001</v>
      </c>
      <c r="I324" s="49">
        <f t="shared" si="27"/>
        <v>5.721456000000001</v>
      </c>
      <c r="J324" s="68">
        <f t="shared" si="28"/>
        <v>1.06</v>
      </c>
      <c r="K324" s="30"/>
    </row>
    <row r="325" spans="1:11" ht="12.75">
      <c r="A325" s="24" t="s">
        <v>377</v>
      </c>
      <c r="B325" s="24" t="s">
        <v>386</v>
      </c>
      <c r="C325" s="24" t="s">
        <v>1010</v>
      </c>
      <c r="D325" s="45">
        <v>90258055037</v>
      </c>
      <c r="E325" s="25" t="s">
        <v>588</v>
      </c>
      <c r="F325" s="45">
        <v>25</v>
      </c>
      <c r="G325" s="49">
        <v>5.19</v>
      </c>
      <c r="H325" s="49">
        <f t="shared" si="26"/>
        <v>5.397600000000001</v>
      </c>
      <c r="I325" s="49">
        <f t="shared" si="27"/>
        <v>5.721456000000001</v>
      </c>
      <c r="J325" s="68">
        <f t="shared" si="28"/>
        <v>1.06</v>
      </c>
      <c r="K325" s="2"/>
    </row>
    <row r="326" spans="1:11" ht="12.75">
      <c r="A326" s="24" t="s">
        <v>378</v>
      </c>
      <c r="B326" s="24" t="s">
        <v>387</v>
      </c>
      <c r="C326" s="24" t="s">
        <v>1010</v>
      </c>
      <c r="D326" s="45">
        <v>90258055044</v>
      </c>
      <c r="E326" s="25" t="s">
        <v>588</v>
      </c>
      <c r="F326" s="45">
        <v>25</v>
      </c>
      <c r="G326" s="49">
        <v>5.19</v>
      </c>
      <c r="H326" s="49">
        <f t="shared" si="26"/>
        <v>5.397600000000001</v>
      </c>
      <c r="I326" s="49">
        <f t="shared" si="27"/>
        <v>5.721456000000001</v>
      </c>
      <c r="J326" s="68">
        <f t="shared" si="28"/>
        <v>1.06</v>
      </c>
      <c r="K326" s="2"/>
    </row>
    <row r="327" spans="1:11" ht="12.75">
      <c r="A327" s="24" t="s">
        <v>388</v>
      </c>
      <c r="B327" s="64" t="s">
        <v>397</v>
      </c>
      <c r="C327" s="24" t="s">
        <v>1010</v>
      </c>
      <c r="E327" s="25" t="s">
        <v>588</v>
      </c>
      <c r="F327" s="45">
        <v>25</v>
      </c>
      <c r="G327" s="49">
        <v>5.19</v>
      </c>
      <c r="H327" s="49">
        <f t="shared" si="26"/>
        <v>5.397600000000001</v>
      </c>
      <c r="I327" s="49">
        <f t="shared" si="27"/>
        <v>5.721456000000001</v>
      </c>
      <c r="J327" s="68">
        <f t="shared" si="28"/>
        <v>1.06</v>
      </c>
      <c r="K327" s="13" t="s">
        <v>776</v>
      </c>
    </row>
    <row r="328" spans="1:11" ht="12.75">
      <c r="A328" s="24" t="s">
        <v>389</v>
      </c>
      <c r="B328" s="24" t="s">
        <v>398</v>
      </c>
      <c r="C328" s="24" t="s">
        <v>1010</v>
      </c>
      <c r="D328" s="45">
        <v>90258055297</v>
      </c>
      <c r="E328" s="25" t="s">
        <v>588</v>
      </c>
      <c r="F328" s="45">
        <v>25</v>
      </c>
      <c r="G328" s="49">
        <v>5.19</v>
      </c>
      <c r="H328" s="49">
        <f t="shared" si="26"/>
        <v>5.397600000000001</v>
      </c>
      <c r="I328" s="49">
        <f t="shared" si="27"/>
        <v>5.721456000000001</v>
      </c>
      <c r="J328" s="68">
        <f t="shared" si="28"/>
        <v>1.06</v>
      </c>
      <c r="K328" s="2"/>
    </row>
    <row r="329" spans="1:11" ht="12.75">
      <c r="A329" s="24" t="s">
        <v>390</v>
      </c>
      <c r="B329" s="24" t="s">
        <v>399</v>
      </c>
      <c r="C329" s="24" t="s">
        <v>1010</v>
      </c>
      <c r="D329" s="45">
        <v>90258055303</v>
      </c>
      <c r="E329" s="25" t="s">
        <v>588</v>
      </c>
      <c r="F329" s="45">
        <v>25</v>
      </c>
      <c r="G329" s="49">
        <v>5.19</v>
      </c>
      <c r="H329" s="49">
        <f t="shared" si="26"/>
        <v>5.397600000000001</v>
      </c>
      <c r="I329" s="49">
        <f t="shared" si="27"/>
        <v>5.721456000000001</v>
      </c>
      <c r="J329" s="68">
        <f t="shared" si="28"/>
        <v>1.06</v>
      </c>
      <c r="K329" s="2"/>
    </row>
    <row r="330" spans="1:11" ht="12.75">
      <c r="A330" s="24" t="s">
        <v>391</v>
      </c>
      <c r="B330" s="64" t="s">
        <v>400</v>
      </c>
      <c r="C330" s="24" t="s">
        <v>1010</v>
      </c>
      <c r="E330" s="25" t="s">
        <v>588</v>
      </c>
      <c r="F330" s="45">
        <v>25</v>
      </c>
      <c r="G330" s="49">
        <v>5.19</v>
      </c>
      <c r="H330" s="49">
        <f t="shared" si="26"/>
        <v>5.397600000000001</v>
      </c>
      <c r="I330" s="49">
        <f t="shared" si="27"/>
        <v>5.721456000000001</v>
      </c>
      <c r="J330" s="68">
        <f t="shared" si="28"/>
        <v>1.06</v>
      </c>
      <c r="K330" s="13" t="s">
        <v>776</v>
      </c>
    </row>
    <row r="331" spans="1:11" ht="12.75">
      <c r="A331" s="24" t="s">
        <v>392</v>
      </c>
      <c r="B331" s="24" t="s">
        <v>401</v>
      </c>
      <c r="C331" s="24" t="s">
        <v>1010</v>
      </c>
      <c r="D331" s="45">
        <v>90258055310</v>
      </c>
      <c r="E331" s="25" t="s">
        <v>588</v>
      </c>
      <c r="F331" s="45">
        <v>25</v>
      </c>
      <c r="G331" s="49">
        <v>5.19</v>
      </c>
      <c r="H331" s="49">
        <f t="shared" si="26"/>
        <v>5.397600000000001</v>
      </c>
      <c r="I331" s="49">
        <f t="shared" si="27"/>
        <v>5.721456000000001</v>
      </c>
      <c r="J331" s="68">
        <f t="shared" si="28"/>
        <v>1.06</v>
      </c>
      <c r="K331" s="2"/>
    </row>
    <row r="332" spans="1:11" ht="12.75">
      <c r="A332" s="24" t="s">
        <v>393</v>
      </c>
      <c r="B332" s="64" t="s">
        <v>402</v>
      </c>
      <c r="C332" s="24" t="s">
        <v>1010</v>
      </c>
      <c r="E332" s="25" t="s">
        <v>588</v>
      </c>
      <c r="F332" s="45">
        <v>25</v>
      </c>
      <c r="G332" s="49">
        <v>5.19</v>
      </c>
      <c r="H332" s="49">
        <f t="shared" si="26"/>
        <v>5.397600000000001</v>
      </c>
      <c r="I332" s="49">
        <f t="shared" si="27"/>
        <v>5.721456000000001</v>
      </c>
      <c r="J332" s="68">
        <f t="shared" si="28"/>
        <v>1.06</v>
      </c>
      <c r="K332" s="13" t="s">
        <v>776</v>
      </c>
    </row>
    <row r="333" spans="1:11" ht="12.75">
      <c r="A333" s="24" t="s">
        <v>394</v>
      </c>
      <c r="B333" s="24" t="s">
        <v>403</v>
      </c>
      <c r="C333" s="24" t="s">
        <v>1010</v>
      </c>
      <c r="D333" s="45">
        <v>90258055327</v>
      </c>
      <c r="E333" s="25" t="s">
        <v>588</v>
      </c>
      <c r="F333" s="45">
        <v>25</v>
      </c>
      <c r="G333" s="49">
        <v>5.19</v>
      </c>
      <c r="H333" s="49">
        <f t="shared" si="26"/>
        <v>5.397600000000001</v>
      </c>
      <c r="I333" s="49">
        <f t="shared" si="27"/>
        <v>5.721456000000001</v>
      </c>
      <c r="J333" s="68">
        <f t="shared" si="28"/>
        <v>1.06</v>
      </c>
      <c r="K333" s="2"/>
    </row>
    <row r="334" spans="1:11" ht="12.75">
      <c r="A334" s="24" t="s">
        <v>395</v>
      </c>
      <c r="B334" s="24" t="s">
        <v>404</v>
      </c>
      <c r="C334" s="24" t="s">
        <v>1010</v>
      </c>
      <c r="D334" s="45">
        <v>90258055334</v>
      </c>
      <c r="E334" s="25" t="s">
        <v>588</v>
      </c>
      <c r="F334" s="45">
        <v>25</v>
      </c>
      <c r="G334" s="49">
        <v>5.19</v>
      </c>
      <c r="H334" s="49">
        <f t="shared" si="26"/>
        <v>5.397600000000001</v>
      </c>
      <c r="I334" s="49">
        <f t="shared" si="27"/>
        <v>5.721456000000001</v>
      </c>
      <c r="J334" s="68">
        <f t="shared" si="28"/>
        <v>1.06</v>
      </c>
      <c r="K334" s="2"/>
    </row>
    <row r="335" spans="1:11" ht="12.75">
      <c r="A335" s="24" t="s">
        <v>396</v>
      </c>
      <c r="B335" s="24" t="s">
        <v>405</v>
      </c>
      <c r="C335" s="24" t="s">
        <v>1010</v>
      </c>
      <c r="D335" s="45">
        <v>90258055341</v>
      </c>
      <c r="E335" s="25" t="s">
        <v>588</v>
      </c>
      <c r="F335" s="45">
        <v>25</v>
      </c>
      <c r="G335" s="49">
        <v>5.19</v>
      </c>
      <c r="H335" s="49">
        <f t="shared" si="26"/>
        <v>5.397600000000001</v>
      </c>
      <c r="I335" s="49">
        <f t="shared" si="27"/>
        <v>5.721456000000001</v>
      </c>
      <c r="J335" s="68">
        <f t="shared" si="28"/>
        <v>1.06</v>
      </c>
      <c r="K335" s="2"/>
    </row>
    <row r="336" spans="1:11" ht="12.75">
      <c r="A336" s="24" t="s">
        <v>406</v>
      </c>
      <c r="B336" s="64" t="s">
        <v>423</v>
      </c>
      <c r="C336" s="24" t="s">
        <v>1010</v>
      </c>
      <c r="E336" s="25" t="s">
        <v>588</v>
      </c>
      <c r="F336" s="45">
        <v>25</v>
      </c>
      <c r="G336" s="49">
        <v>5.19</v>
      </c>
      <c r="H336" s="49">
        <f t="shared" si="26"/>
        <v>5.397600000000001</v>
      </c>
      <c r="I336" s="49">
        <f t="shared" si="27"/>
        <v>5.721456000000001</v>
      </c>
      <c r="J336" s="68">
        <f t="shared" si="28"/>
        <v>1.06</v>
      </c>
      <c r="K336" s="13" t="s">
        <v>776</v>
      </c>
    </row>
    <row r="337" spans="1:11" ht="12.75">
      <c r="A337" s="24" t="s">
        <v>407</v>
      </c>
      <c r="B337" s="24" t="s">
        <v>424</v>
      </c>
      <c r="C337" s="24" t="s">
        <v>1010</v>
      </c>
      <c r="D337" s="45">
        <v>90258054931</v>
      </c>
      <c r="E337" s="25" t="s">
        <v>588</v>
      </c>
      <c r="F337" s="45">
        <v>25</v>
      </c>
      <c r="G337" s="49">
        <v>5.19</v>
      </c>
      <c r="H337" s="49">
        <f t="shared" si="26"/>
        <v>5.397600000000001</v>
      </c>
      <c r="I337" s="49">
        <f t="shared" si="27"/>
        <v>5.721456000000001</v>
      </c>
      <c r="J337" s="68">
        <f t="shared" si="28"/>
        <v>1.06</v>
      </c>
      <c r="K337" s="2"/>
    </row>
    <row r="338" spans="1:11" ht="12.75">
      <c r="A338" s="24" t="s">
        <v>408</v>
      </c>
      <c r="B338" s="24" t="s">
        <v>425</v>
      </c>
      <c r="C338" s="24" t="s">
        <v>1010</v>
      </c>
      <c r="D338" s="45">
        <v>90258054948</v>
      </c>
      <c r="E338" s="25" t="s">
        <v>588</v>
      </c>
      <c r="F338" s="45">
        <v>25</v>
      </c>
      <c r="G338" s="49">
        <v>5.19</v>
      </c>
      <c r="H338" s="49">
        <f t="shared" si="26"/>
        <v>5.397600000000001</v>
      </c>
      <c r="I338" s="49">
        <f t="shared" si="27"/>
        <v>5.721456000000001</v>
      </c>
      <c r="J338" s="68">
        <f t="shared" si="28"/>
        <v>1.06</v>
      </c>
      <c r="K338" s="2"/>
    </row>
    <row r="339" spans="1:11" ht="12.75">
      <c r="A339" s="24" t="s">
        <v>409</v>
      </c>
      <c r="B339" s="24" t="s">
        <v>427</v>
      </c>
      <c r="C339" s="24" t="s">
        <v>1010</v>
      </c>
      <c r="D339" s="45">
        <v>90258054955</v>
      </c>
      <c r="E339" s="25" t="s">
        <v>588</v>
      </c>
      <c r="F339" s="45">
        <v>25</v>
      </c>
      <c r="G339" s="49">
        <v>5.19</v>
      </c>
      <c r="H339" s="49">
        <f t="shared" si="26"/>
        <v>5.397600000000001</v>
      </c>
      <c r="I339" s="49">
        <f t="shared" si="27"/>
        <v>5.721456000000001</v>
      </c>
      <c r="J339" s="68">
        <f t="shared" si="28"/>
        <v>1.06</v>
      </c>
      <c r="K339" s="2"/>
    </row>
    <row r="340" spans="1:11" ht="12.75">
      <c r="A340" s="24" t="s">
        <v>410</v>
      </c>
      <c r="B340" s="64" t="s">
        <v>428</v>
      </c>
      <c r="C340" s="24" t="s">
        <v>1010</v>
      </c>
      <c r="E340" s="25" t="s">
        <v>588</v>
      </c>
      <c r="F340" s="45">
        <v>25</v>
      </c>
      <c r="G340" s="49">
        <v>5.19</v>
      </c>
      <c r="H340" s="49">
        <f t="shared" si="26"/>
        <v>5.397600000000001</v>
      </c>
      <c r="I340" s="49">
        <f t="shared" si="27"/>
        <v>5.721456000000001</v>
      </c>
      <c r="J340" s="68">
        <f t="shared" si="28"/>
        <v>1.06</v>
      </c>
      <c r="K340" s="13" t="s">
        <v>776</v>
      </c>
    </row>
    <row r="341" spans="1:11" ht="12.75">
      <c r="A341" s="24" t="s">
        <v>411</v>
      </c>
      <c r="B341" s="24" t="s">
        <v>429</v>
      </c>
      <c r="C341" s="24" t="s">
        <v>1010</v>
      </c>
      <c r="D341" s="45">
        <v>90258054979</v>
      </c>
      <c r="E341" s="25" t="s">
        <v>588</v>
      </c>
      <c r="F341" s="45">
        <v>25</v>
      </c>
      <c r="G341" s="49">
        <v>5.19</v>
      </c>
      <c r="H341" s="49">
        <f t="shared" si="26"/>
        <v>5.397600000000001</v>
      </c>
      <c r="I341" s="49">
        <f t="shared" si="27"/>
        <v>5.721456000000001</v>
      </c>
      <c r="J341" s="68">
        <f t="shared" si="28"/>
        <v>1.06</v>
      </c>
      <c r="K341" s="2"/>
    </row>
    <row r="342" spans="1:11" ht="12.75">
      <c r="A342" s="24" t="s">
        <v>412</v>
      </c>
      <c r="B342" s="24" t="s">
        <v>430</v>
      </c>
      <c r="C342" s="24" t="s">
        <v>1010</v>
      </c>
      <c r="D342" s="45">
        <v>90258054962</v>
      </c>
      <c r="E342" s="25" t="s">
        <v>588</v>
      </c>
      <c r="F342" s="45">
        <v>25</v>
      </c>
      <c r="G342" s="49">
        <v>5.19</v>
      </c>
      <c r="H342" s="49">
        <f t="shared" si="26"/>
        <v>5.397600000000001</v>
      </c>
      <c r="I342" s="49">
        <f t="shared" si="27"/>
        <v>5.721456000000001</v>
      </c>
      <c r="J342" s="68">
        <f t="shared" si="28"/>
        <v>1.06</v>
      </c>
      <c r="K342" s="2"/>
    </row>
    <row r="343" spans="1:11" ht="12.75">
      <c r="A343" s="24" t="s">
        <v>413</v>
      </c>
      <c r="B343" s="24" t="s">
        <v>431</v>
      </c>
      <c r="C343" s="24" t="s">
        <v>1010</v>
      </c>
      <c r="D343" s="45">
        <v>90258054986</v>
      </c>
      <c r="E343" s="25" t="s">
        <v>588</v>
      </c>
      <c r="F343" s="45">
        <v>25</v>
      </c>
      <c r="G343" s="49">
        <v>5.19</v>
      </c>
      <c r="H343" s="49">
        <f t="shared" si="26"/>
        <v>5.397600000000001</v>
      </c>
      <c r="I343" s="49">
        <f t="shared" si="27"/>
        <v>5.721456000000001</v>
      </c>
      <c r="J343" s="68">
        <f t="shared" si="28"/>
        <v>1.06</v>
      </c>
      <c r="K343" s="2"/>
    </row>
    <row r="344" spans="1:11" ht="12.75">
      <c r="A344" s="24" t="s">
        <v>414</v>
      </c>
      <c r="B344" s="64" t="s">
        <v>432</v>
      </c>
      <c r="C344" s="24" t="s">
        <v>1010</v>
      </c>
      <c r="E344" s="25" t="s">
        <v>588</v>
      </c>
      <c r="F344" s="45">
        <v>25</v>
      </c>
      <c r="G344" s="49">
        <v>5.19</v>
      </c>
      <c r="H344" s="49">
        <f t="shared" si="26"/>
        <v>5.397600000000001</v>
      </c>
      <c r="I344" s="49">
        <f t="shared" si="27"/>
        <v>5.721456000000001</v>
      </c>
      <c r="J344" s="68">
        <f t="shared" si="28"/>
        <v>1.06</v>
      </c>
      <c r="K344" s="13" t="s">
        <v>776</v>
      </c>
    </row>
    <row r="345" spans="1:11" ht="12.75">
      <c r="A345" s="24" t="s">
        <v>415</v>
      </c>
      <c r="B345" s="24" t="s">
        <v>433</v>
      </c>
      <c r="C345" s="24" t="s">
        <v>1010</v>
      </c>
      <c r="D345" s="45">
        <v>90258055235</v>
      </c>
      <c r="E345" s="25" t="s">
        <v>588</v>
      </c>
      <c r="F345" s="45">
        <v>25</v>
      </c>
      <c r="G345" s="49">
        <v>5.19</v>
      </c>
      <c r="H345" s="49">
        <f t="shared" si="26"/>
        <v>5.397600000000001</v>
      </c>
      <c r="I345" s="49">
        <f t="shared" si="27"/>
        <v>5.721456000000001</v>
      </c>
      <c r="J345" s="68">
        <f t="shared" si="28"/>
        <v>1.06</v>
      </c>
      <c r="K345" s="2"/>
    </row>
    <row r="346" spans="1:11" ht="12.75">
      <c r="A346" s="24" t="s">
        <v>416</v>
      </c>
      <c r="B346" s="64" t="s">
        <v>434</v>
      </c>
      <c r="C346" s="24" t="s">
        <v>1010</v>
      </c>
      <c r="D346" s="45">
        <v>90258055242</v>
      </c>
      <c r="E346" s="25" t="s">
        <v>588</v>
      </c>
      <c r="F346" s="45">
        <v>25</v>
      </c>
      <c r="G346" s="49">
        <v>5.19</v>
      </c>
      <c r="H346" s="49">
        <f t="shared" si="26"/>
        <v>5.397600000000001</v>
      </c>
      <c r="I346" s="49">
        <f t="shared" si="27"/>
        <v>5.721456000000001</v>
      </c>
      <c r="J346" s="68">
        <f t="shared" si="28"/>
        <v>1.06</v>
      </c>
      <c r="K346" s="2"/>
    </row>
    <row r="347" spans="1:11" ht="12.75">
      <c r="A347" s="24" t="s">
        <v>417</v>
      </c>
      <c r="B347" s="64" t="s">
        <v>435</v>
      </c>
      <c r="C347" s="24" t="s">
        <v>1010</v>
      </c>
      <c r="E347" s="25" t="s">
        <v>588</v>
      </c>
      <c r="F347" s="45">
        <v>25</v>
      </c>
      <c r="G347" s="49">
        <v>5.19</v>
      </c>
      <c r="H347" s="49">
        <f t="shared" si="26"/>
        <v>5.397600000000001</v>
      </c>
      <c r="I347" s="49">
        <f t="shared" si="27"/>
        <v>5.721456000000001</v>
      </c>
      <c r="J347" s="68">
        <f t="shared" si="28"/>
        <v>1.06</v>
      </c>
      <c r="K347" s="13" t="s">
        <v>776</v>
      </c>
    </row>
    <row r="348" spans="1:11" ht="12.75">
      <c r="A348" s="24" t="s">
        <v>418</v>
      </c>
      <c r="B348" s="24" t="s">
        <v>436</v>
      </c>
      <c r="C348" s="24" t="s">
        <v>1010</v>
      </c>
      <c r="D348" s="45">
        <v>90258055259</v>
      </c>
      <c r="E348" s="25" t="s">
        <v>588</v>
      </c>
      <c r="F348" s="45">
        <v>25</v>
      </c>
      <c r="G348" s="49">
        <v>5.19</v>
      </c>
      <c r="H348" s="49">
        <f t="shared" si="26"/>
        <v>5.397600000000001</v>
      </c>
      <c r="I348" s="49">
        <f t="shared" si="27"/>
        <v>5.721456000000001</v>
      </c>
      <c r="J348" s="68">
        <f t="shared" si="28"/>
        <v>1.06</v>
      </c>
      <c r="K348" s="2"/>
    </row>
    <row r="349" spans="1:11" ht="12.75">
      <c r="A349" s="24" t="s">
        <v>419</v>
      </c>
      <c r="B349" s="64" t="s">
        <v>437</v>
      </c>
      <c r="C349" s="24" t="s">
        <v>1010</v>
      </c>
      <c r="E349" s="25" t="s">
        <v>588</v>
      </c>
      <c r="F349" s="45">
        <v>25</v>
      </c>
      <c r="G349" s="49">
        <v>5.19</v>
      </c>
      <c r="H349" s="49">
        <f t="shared" si="26"/>
        <v>5.397600000000001</v>
      </c>
      <c r="I349" s="49">
        <f t="shared" si="27"/>
        <v>5.721456000000001</v>
      </c>
      <c r="J349" s="68">
        <f t="shared" si="28"/>
        <v>1.06</v>
      </c>
      <c r="K349" s="13" t="s">
        <v>776</v>
      </c>
    </row>
    <row r="350" spans="1:11" ht="12.75">
      <c r="A350" s="24" t="s">
        <v>420</v>
      </c>
      <c r="B350" s="24" t="s">
        <v>438</v>
      </c>
      <c r="C350" s="24" t="s">
        <v>1010</v>
      </c>
      <c r="D350" s="45">
        <v>90258055273</v>
      </c>
      <c r="E350" s="25" t="s">
        <v>588</v>
      </c>
      <c r="F350" s="45">
        <v>25</v>
      </c>
      <c r="G350" s="49">
        <v>5.19</v>
      </c>
      <c r="H350" s="49">
        <f aca="true" t="shared" si="29" ref="H350:H381">G350*1.04</f>
        <v>5.397600000000001</v>
      </c>
      <c r="I350" s="49">
        <f t="shared" si="27"/>
        <v>5.721456000000001</v>
      </c>
      <c r="J350" s="68">
        <f t="shared" si="28"/>
        <v>1.06</v>
      </c>
      <c r="K350" s="2"/>
    </row>
    <row r="351" spans="1:11" ht="12.75">
      <c r="A351" s="24" t="s">
        <v>421</v>
      </c>
      <c r="B351" s="24" t="s">
        <v>439</v>
      </c>
      <c r="C351" s="24" t="s">
        <v>1010</v>
      </c>
      <c r="D351" s="45">
        <v>90258055266</v>
      </c>
      <c r="E351" s="25" t="s">
        <v>588</v>
      </c>
      <c r="F351" s="45">
        <v>25</v>
      </c>
      <c r="G351" s="49">
        <v>5.19</v>
      </c>
      <c r="H351" s="49">
        <f t="shared" si="29"/>
        <v>5.397600000000001</v>
      </c>
      <c r="I351" s="49">
        <f t="shared" si="27"/>
        <v>5.721456000000001</v>
      </c>
      <c r="J351" s="68">
        <f t="shared" si="28"/>
        <v>1.06</v>
      </c>
      <c r="K351" s="2"/>
    </row>
    <row r="352" spans="1:11" ht="12.75">
      <c r="A352" s="24" t="s">
        <v>422</v>
      </c>
      <c r="B352" s="24" t="s">
        <v>440</v>
      </c>
      <c r="C352" s="24" t="s">
        <v>1010</v>
      </c>
      <c r="D352" s="45">
        <v>90258055280</v>
      </c>
      <c r="E352" s="25" t="s">
        <v>588</v>
      </c>
      <c r="F352" s="45">
        <v>25</v>
      </c>
      <c r="G352" s="49">
        <v>5.19</v>
      </c>
      <c r="H352" s="49">
        <f t="shared" si="29"/>
        <v>5.397600000000001</v>
      </c>
      <c r="I352" s="49">
        <f t="shared" si="27"/>
        <v>5.721456000000001</v>
      </c>
      <c r="J352" s="68">
        <f t="shared" si="28"/>
        <v>1.06</v>
      </c>
      <c r="K352" s="2"/>
    </row>
    <row r="353" spans="1:11" ht="12.75">
      <c r="A353" s="24" t="s">
        <v>441</v>
      </c>
      <c r="B353" s="64" t="s">
        <v>459</v>
      </c>
      <c r="C353" s="24" t="s">
        <v>1010</v>
      </c>
      <c r="E353" s="25" t="s">
        <v>588</v>
      </c>
      <c r="F353" s="45">
        <v>25</v>
      </c>
      <c r="G353" s="49">
        <v>5.19</v>
      </c>
      <c r="H353" s="49">
        <f t="shared" si="29"/>
        <v>5.397600000000001</v>
      </c>
      <c r="I353" s="49">
        <f t="shared" si="27"/>
        <v>5.721456000000001</v>
      </c>
      <c r="J353" s="68">
        <f t="shared" si="28"/>
        <v>1.06</v>
      </c>
      <c r="K353" s="13" t="s">
        <v>776</v>
      </c>
    </row>
    <row r="354" spans="1:11" ht="12.75">
      <c r="A354" s="24" t="s">
        <v>442</v>
      </c>
      <c r="B354" s="24" t="s">
        <v>460</v>
      </c>
      <c r="C354" s="24" t="s">
        <v>1010</v>
      </c>
      <c r="D354" s="45">
        <v>90258054870</v>
      </c>
      <c r="E354" s="25" t="s">
        <v>588</v>
      </c>
      <c r="F354" s="45">
        <v>25</v>
      </c>
      <c r="G354" s="49">
        <v>5.19</v>
      </c>
      <c r="H354" s="49">
        <f t="shared" si="29"/>
        <v>5.397600000000001</v>
      </c>
      <c r="I354" s="49">
        <f t="shared" si="27"/>
        <v>5.721456000000001</v>
      </c>
      <c r="J354" s="68">
        <f t="shared" si="28"/>
        <v>1.06</v>
      </c>
      <c r="K354" s="2"/>
    </row>
    <row r="355" spans="1:11" ht="12.75">
      <c r="A355" s="24" t="s">
        <v>443</v>
      </c>
      <c r="B355" s="64" t="s">
        <v>461</v>
      </c>
      <c r="C355" s="24" t="s">
        <v>1010</v>
      </c>
      <c r="D355" s="45" t="s">
        <v>1020</v>
      </c>
      <c r="E355" s="25" t="s">
        <v>588</v>
      </c>
      <c r="F355" s="45">
        <v>25</v>
      </c>
      <c r="G355" s="49">
        <v>5.19</v>
      </c>
      <c r="H355" s="49">
        <f t="shared" si="29"/>
        <v>5.397600000000001</v>
      </c>
      <c r="I355" s="49">
        <f t="shared" si="27"/>
        <v>5.721456000000001</v>
      </c>
      <c r="J355" s="68">
        <f t="shared" si="28"/>
        <v>1.06</v>
      </c>
      <c r="K355" s="2"/>
    </row>
    <row r="356" spans="1:11" ht="12.75">
      <c r="A356" s="24" t="s">
        <v>444</v>
      </c>
      <c r="B356" s="64" t="s">
        <v>426</v>
      </c>
      <c r="C356" s="24" t="s">
        <v>1010</v>
      </c>
      <c r="E356" s="25" t="s">
        <v>588</v>
      </c>
      <c r="F356" s="45">
        <v>25</v>
      </c>
      <c r="G356" s="49">
        <v>5.19</v>
      </c>
      <c r="H356" s="49">
        <f t="shared" si="29"/>
        <v>5.397600000000001</v>
      </c>
      <c r="I356" s="49">
        <f t="shared" si="27"/>
        <v>5.721456000000001</v>
      </c>
      <c r="J356" s="68">
        <f t="shared" si="28"/>
        <v>1.06</v>
      </c>
      <c r="K356" s="13" t="s">
        <v>776</v>
      </c>
    </row>
    <row r="357" spans="1:11" ht="12.75">
      <c r="A357" s="24" t="s">
        <v>445</v>
      </c>
      <c r="B357" s="24" t="s">
        <v>462</v>
      </c>
      <c r="C357" s="24" t="s">
        <v>1010</v>
      </c>
      <c r="D357" s="45">
        <v>90258054894</v>
      </c>
      <c r="E357" s="25" t="s">
        <v>588</v>
      </c>
      <c r="F357" s="45">
        <v>25</v>
      </c>
      <c r="G357" s="49">
        <v>5.19</v>
      </c>
      <c r="H357" s="49">
        <f t="shared" si="29"/>
        <v>5.397600000000001</v>
      </c>
      <c r="I357" s="49">
        <f t="shared" si="27"/>
        <v>5.721456000000001</v>
      </c>
      <c r="J357" s="68">
        <f t="shared" si="28"/>
        <v>1.06</v>
      </c>
      <c r="K357" s="2"/>
    </row>
    <row r="358" spans="1:11" ht="12.75">
      <c r="A358" s="24" t="s">
        <v>446</v>
      </c>
      <c r="B358" s="64" t="s">
        <v>463</v>
      </c>
      <c r="C358" s="24" t="s">
        <v>1010</v>
      </c>
      <c r="E358" s="25" t="s">
        <v>588</v>
      </c>
      <c r="F358" s="45">
        <v>25</v>
      </c>
      <c r="G358" s="49">
        <v>5.19</v>
      </c>
      <c r="H358" s="49">
        <f t="shared" si="29"/>
        <v>5.397600000000001</v>
      </c>
      <c r="I358" s="49">
        <f t="shared" si="27"/>
        <v>5.721456000000001</v>
      </c>
      <c r="J358" s="68">
        <f t="shared" si="28"/>
        <v>1.06</v>
      </c>
      <c r="K358" s="13" t="s">
        <v>776</v>
      </c>
    </row>
    <row r="359" spans="1:11" ht="12.75">
      <c r="A359" s="24" t="s">
        <v>447</v>
      </c>
      <c r="B359" s="24" t="s">
        <v>464</v>
      </c>
      <c r="C359" s="24" t="s">
        <v>1010</v>
      </c>
      <c r="D359" s="45">
        <v>90258054900</v>
      </c>
      <c r="E359" s="25" t="s">
        <v>588</v>
      </c>
      <c r="F359" s="45">
        <v>25</v>
      </c>
      <c r="G359" s="49">
        <v>5.19</v>
      </c>
      <c r="H359" s="49">
        <f t="shared" si="29"/>
        <v>5.397600000000001</v>
      </c>
      <c r="I359" s="49">
        <f t="shared" si="27"/>
        <v>5.721456000000001</v>
      </c>
      <c r="J359" s="68">
        <f t="shared" si="28"/>
        <v>1.06</v>
      </c>
      <c r="K359" s="2"/>
    </row>
    <row r="360" spans="1:11" ht="12.75">
      <c r="A360" s="24" t="s">
        <v>448</v>
      </c>
      <c r="B360" s="24" t="s">
        <v>465</v>
      </c>
      <c r="C360" s="24" t="s">
        <v>1010</v>
      </c>
      <c r="D360" s="45">
        <v>90258054917</v>
      </c>
      <c r="E360" s="25" t="s">
        <v>588</v>
      </c>
      <c r="F360" s="45">
        <v>25</v>
      </c>
      <c r="G360" s="49">
        <v>5.19</v>
      </c>
      <c r="H360" s="49">
        <f t="shared" si="29"/>
        <v>5.397600000000001</v>
      </c>
      <c r="I360" s="49">
        <f t="shared" si="27"/>
        <v>5.721456000000001</v>
      </c>
      <c r="J360" s="68">
        <f t="shared" si="28"/>
        <v>1.06</v>
      </c>
      <c r="K360" s="2"/>
    </row>
    <row r="361" spans="1:11" ht="12.75">
      <c r="A361" s="24" t="s">
        <v>449</v>
      </c>
      <c r="B361" s="24" t="s">
        <v>466</v>
      </c>
      <c r="C361" s="24" t="s">
        <v>1010</v>
      </c>
      <c r="D361" s="45">
        <v>90258054924</v>
      </c>
      <c r="E361" s="25" t="s">
        <v>588</v>
      </c>
      <c r="F361" s="45">
        <v>25</v>
      </c>
      <c r="G361" s="49">
        <v>5.19</v>
      </c>
      <c r="H361" s="49">
        <f t="shared" si="29"/>
        <v>5.397600000000001</v>
      </c>
      <c r="I361" s="49">
        <f t="shared" si="27"/>
        <v>5.721456000000001</v>
      </c>
      <c r="J361" s="68">
        <f t="shared" si="28"/>
        <v>1.06</v>
      </c>
      <c r="K361" s="2"/>
    </row>
    <row r="362" spans="1:11" ht="12.75">
      <c r="A362" s="24" t="s">
        <v>450</v>
      </c>
      <c r="B362" s="64" t="s">
        <v>467</v>
      </c>
      <c r="C362" s="24" t="s">
        <v>1010</v>
      </c>
      <c r="E362" s="25" t="s">
        <v>588</v>
      </c>
      <c r="F362" s="45">
        <v>25</v>
      </c>
      <c r="G362" s="49">
        <v>5.19</v>
      </c>
      <c r="H362" s="49">
        <f t="shared" si="29"/>
        <v>5.397600000000001</v>
      </c>
      <c r="I362" s="49">
        <f t="shared" si="27"/>
        <v>5.721456000000001</v>
      </c>
      <c r="J362" s="68">
        <f t="shared" si="28"/>
        <v>1.06</v>
      </c>
      <c r="K362" s="13" t="s">
        <v>776</v>
      </c>
    </row>
    <row r="363" spans="1:11" ht="12.75">
      <c r="A363" s="24" t="s">
        <v>451</v>
      </c>
      <c r="B363" s="24" t="s">
        <v>468</v>
      </c>
      <c r="C363" s="24" t="s">
        <v>1010</v>
      </c>
      <c r="D363" s="45">
        <v>90258055174</v>
      </c>
      <c r="E363" s="25" t="s">
        <v>588</v>
      </c>
      <c r="F363" s="45">
        <v>25</v>
      </c>
      <c r="G363" s="49">
        <v>5.19</v>
      </c>
      <c r="H363" s="49">
        <f t="shared" si="29"/>
        <v>5.397600000000001</v>
      </c>
      <c r="I363" s="49">
        <f t="shared" si="27"/>
        <v>5.721456000000001</v>
      </c>
      <c r="J363" s="68">
        <f t="shared" si="28"/>
        <v>1.06</v>
      </c>
      <c r="K363" s="2"/>
    </row>
    <row r="364" spans="1:11" ht="12.75">
      <c r="A364" s="24" t="s">
        <v>452</v>
      </c>
      <c r="B364" s="24" t="s">
        <v>469</v>
      </c>
      <c r="C364" s="24" t="s">
        <v>1010</v>
      </c>
      <c r="D364" s="45">
        <v>90258055181</v>
      </c>
      <c r="E364" s="25" t="s">
        <v>588</v>
      </c>
      <c r="F364" s="45">
        <v>25</v>
      </c>
      <c r="G364" s="49">
        <v>5.19</v>
      </c>
      <c r="H364" s="49">
        <f t="shared" si="29"/>
        <v>5.397600000000001</v>
      </c>
      <c r="I364" s="49">
        <f t="shared" si="27"/>
        <v>5.721456000000001</v>
      </c>
      <c r="J364" s="68">
        <f t="shared" si="28"/>
        <v>1.06</v>
      </c>
      <c r="K364" s="2"/>
    </row>
    <row r="365" spans="1:11" ht="12.75">
      <c r="A365" s="24" t="s">
        <v>453</v>
      </c>
      <c r="B365" s="64" t="s">
        <v>470</v>
      </c>
      <c r="C365" s="24" t="s">
        <v>1010</v>
      </c>
      <c r="E365" s="25" t="s">
        <v>588</v>
      </c>
      <c r="F365" s="45">
        <v>25</v>
      </c>
      <c r="G365" s="49">
        <v>5.19</v>
      </c>
      <c r="H365" s="49">
        <f t="shared" si="29"/>
        <v>5.397600000000001</v>
      </c>
      <c r="I365" s="49">
        <f t="shared" si="27"/>
        <v>5.721456000000001</v>
      </c>
      <c r="J365" s="68">
        <f t="shared" si="28"/>
        <v>1.06</v>
      </c>
      <c r="K365" s="13" t="s">
        <v>776</v>
      </c>
    </row>
    <row r="366" spans="1:11" ht="12.75">
      <c r="A366" s="24" t="s">
        <v>454</v>
      </c>
      <c r="B366" s="24" t="s">
        <v>471</v>
      </c>
      <c r="C366" s="24" t="s">
        <v>1010</v>
      </c>
      <c r="D366" s="45">
        <v>90258055198</v>
      </c>
      <c r="E366" s="25" t="s">
        <v>588</v>
      </c>
      <c r="F366" s="45">
        <v>25</v>
      </c>
      <c r="G366" s="49">
        <v>5.19</v>
      </c>
      <c r="H366" s="49">
        <f t="shared" si="29"/>
        <v>5.397600000000001</v>
      </c>
      <c r="I366" s="49">
        <f t="shared" si="27"/>
        <v>5.721456000000001</v>
      </c>
      <c r="J366" s="68">
        <f t="shared" si="28"/>
        <v>1.06</v>
      </c>
      <c r="K366" s="2"/>
    </row>
    <row r="367" spans="1:11" ht="12.75">
      <c r="A367" s="24" t="s">
        <v>455</v>
      </c>
      <c r="B367" s="64" t="s">
        <v>472</v>
      </c>
      <c r="C367" s="24" t="s">
        <v>1010</v>
      </c>
      <c r="E367" s="25" t="s">
        <v>588</v>
      </c>
      <c r="F367" s="45">
        <v>25</v>
      </c>
      <c r="G367" s="49">
        <v>5.19</v>
      </c>
      <c r="H367" s="49">
        <f t="shared" si="29"/>
        <v>5.397600000000001</v>
      </c>
      <c r="I367" s="49">
        <f t="shared" si="27"/>
        <v>5.721456000000001</v>
      </c>
      <c r="J367" s="68">
        <f t="shared" si="28"/>
        <v>1.06</v>
      </c>
      <c r="K367" s="13" t="s">
        <v>776</v>
      </c>
    </row>
    <row r="368" spans="1:11" ht="12.75">
      <c r="A368" s="24" t="s">
        <v>456</v>
      </c>
      <c r="B368" s="24" t="s">
        <v>473</v>
      </c>
      <c r="C368" s="24" t="s">
        <v>1010</v>
      </c>
      <c r="D368" s="45">
        <v>90258055204</v>
      </c>
      <c r="E368" s="25" t="s">
        <v>588</v>
      </c>
      <c r="F368" s="45">
        <v>25</v>
      </c>
      <c r="G368" s="49">
        <v>5.19</v>
      </c>
      <c r="H368" s="49">
        <f t="shared" si="29"/>
        <v>5.397600000000001</v>
      </c>
      <c r="I368" s="49">
        <f t="shared" si="27"/>
        <v>5.721456000000001</v>
      </c>
      <c r="J368" s="68">
        <f t="shared" si="28"/>
        <v>1.06</v>
      </c>
      <c r="K368" s="2"/>
    </row>
    <row r="369" spans="1:11" ht="12.75">
      <c r="A369" s="24" t="s">
        <v>457</v>
      </c>
      <c r="B369" s="24" t="s">
        <v>474</v>
      </c>
      <c r="C369" s="24" t="s">
        <v>1010</v>
      </c>
      <c r="D369" s="45">
        <v>90258055211</v>
      </c>
      <c r="E369" s="25" t="s">
        <v>588</v>
      </c>
      <c r="F369" s="45">
        <v>25</v>
      </c>
      <c r="G369" s="49">
        <v>5.19</v>
      </c>
      <c r="H369" s="49">
        <f t="shared" si="29"/>
        <v>5.397600000000001</v>
      </c>
      <c r="I369" s="49">
        <f t="shared" si="27"/>
        <v>5.721456000000001</v>
      </c>
      <c r="J369" s="68">
        <f t="shared" si="28"/>
        <v>1.06</v>
      </c>
      <c r="K369" s="2"/>
    </row>
    <row r="370" spans="1:11" ht="12.75">
      <c r="A370" s="24" t="s">
        <v>458</v>
      </c>
      <c r="B370" s="24" t="s">
        <v>475</v>
      </c>
      <c r="C370" s="24" t="s">
        <v>1010</v>
      </c>
      <c r="D370" s="45">
        <v>90258055228</v>
      </c>
      <c r="E370" s="25" t="s">
        <v>588</v>
      </c>
      <c r="F370" s="45">
        <v>25</v>
      </c>
      <c r="G370" s="49">
        <v>5.19</v>
      </c>
      <c r="H370" s="49">
        <f t="shared" si="29"/>
        <v>5.397600000000001</v>
      </c>
      <c r="I370" s="49">
        <f t="shared" si="27"/>
        <v>5.721456000000001</v>
      </c>
      <c r="J370" s="68">
        <f t="shared" si="28"/>
        <v>1.06</v>
      </c>
      <c r="K370" s="2"/>
    </row>
    <row r="371" spans="1:10" ht="12.75">
      <c r="A371" s="24" t="s">
        <v>476</v>
      </c>
      <c r="B371" s="24" t="s">
        <v>493</v>
      </c>
      <c r="C371" s="24" t="s">
        <v>1010</v>
      </c>
      <c r="D371" s="92">
        <v>902580548111</v>
      </c>
      <c r="E371" s="25" t="s">
        <v>588</v>
      </c>
      <c r="F371" s="45">
        <v>25</v>
      </c>
      <c r="G371" s="49">
        <v>5.19</v>
      </c>
      <c r="H371" s="49">
        <f t="shared" si="29"/>
        <v>5.397600000000001</v>
      </c>
      <c r="I371" s="49">
        <f t="shared" si="27"/>
        <v>5.721456000000001</v>
      </c>
      <c r="J371" s="68">
        <f t="shared" si="28"/>
        <v>1.06</v>
      </c>
    </row>
    <row r="372" spans="1:10" ht="12.75">
      <c r="A372" s="24" t="s">
        <v>477</v>
      </c>
      <c r="B372" s="24" t="s">
        <v>494</v>
      </c>
      <c r="C372" s="24" t="s">
        <v>1010</v>
      </c>
      <c r="D372" s="45" t="s">
        <v>1020</v>
      </c>
      <c r="E372" s="25" t="s">
        <v>588</v>
      </c>
      <c r="F372" s="45">
        <v>25</v>
      </c>
      <c r="G372" s="49">
        <v>5.19</v>
      </c>
      <c r="H372" s="49">
        <f t="shared" si="29"/>
        <v>5.397600000000001</v>
      </c>
      <c r="I372" s="49">
        <f t="shared" si="27"/>
        <v>5.721456000000001</v>
      </c>
      <c r="J372" s="68">
        <f t="shared" si="28"/>
        <v>1.06</v>
      </c>
    </row>
    <row r="373" spans="1:11" ht="12.75">
      <c r="A373" s="24" t="s">
        <v>478</v>
      </c>
      <c r="B373" s="64" t="s">
        <v>495</v>
      </c>
      <c r="C373" s="24" t="s">
        <v>1010</v>
      </c>
      <c r="E373" s="25" t="s">
        <v>588</v>
      </c>
      <c r="F373" s="45">
        <v>25</v>
      </c>
      <c r="G373" s="49">
        <v>5.19</v>
      </c>
      <c r="H373" s="49">
        <f t="shared" si="29"/>
        <v>5.397600000000001</v>
      </c>
      <c r="I373" s="49">
        <f t="shared" si="27"/>
        <v>5.721456000000001</v>
      </c>
      <c r="J373" s="68">
        <f t="shared" si="28"/>
        <v>1.06</v>
      </c>
      <c r="K373" s="13" t="s">
        <v>776</v>
      </c>
    </row>
    <row r="374" spans="1:11" ht="12.75">
      <c r="A374" s="24" t="s">
        <v>479</v>
      </c>
      <c r="B374" s="24" t="s">
        <v>496</v>
      </c>
      <c r="C374" s="24" t="s">
        <v>1010</v>
      </c>
      <c r="D374" s="45" t="s">
        <v>1020</v>
      </c>
      <c r="E374" s="25" t="s">
        <v>588</v>
      </c>
      <c r="F374" s="45">
        <v>25</v>
      </c>
      <c r="G374" s="49">
        <v>5.19</v>
      </c>
      <c r="H374" s="49">
        <f t="shared" si="29"/>
        <v>5.397600000000001</v>
      </c>
      <c r="I374" s="49">
        <f t="shared" si="27"/>
        <v>5.721456000000001</v>
      </c>
      <c r="J374" s="68">
        <f t="shared" si="28"/>
        <v>1.06</v>
      </c>
      <c r="K374" s="2"/>
    </row>
    <row r="375" spans="1:11" ht="12.75">
      <c r="A375" s="24" t="s">
        <v>480</v>
      </c>
      <c r="B375" s="64" t="s">
        <v>497</v>
      </c>
      <c r="C375" s="24" t="s">
        <v>1010</v>
      </c>
      <c r="E375" s="25" t="s">
        <v>588</v>
      </c>
      <c r="F375" s="45">
        <v>25</v>
      </c>
      <c r="G375" s="49">
        <v>5.19</v>
      </c>
      <c r="H375" s="49">
        <f t="shared" si="29"/>
        <v>5.397600000000001</v>
      </c>
      <c r="I375" s="49">
        <f t="shared" si="27"/>
        <v>5.721456000000001</v>
      </c>
      <c r="J375" s="68">
        <f t="shared" si="28"/>
        <v>1.06</v>
      </c>
      <c r="K375" s="13" t="s">
        <v>776</v>
      </c>
    </row>
    <row r="376" spans="1:11" ht="12.75">
      <c r="A376" s="24" t="s">
        <v>481</v>
      </c>
      <c r="B376" s="24" t="s">
        <v>498</v>
      </c>
      <c r="C376" s="24" t="s">
        <v>1010</v>
      </c>
      <c r="D376" s="45">
        <v>90258054849</v>
      </c>
      <c r="E376" s="25" t="s">
        <v>588</v>
      </c>
      <c r="F376" s="45">
        <v>25</v>
      </c>
      <c r="G376" s="49">
        <v>5.19</v>
      </c>
      <c r="H376" s="49">
        <f t="shared" si="29"/>
        <v>5.397600000000001</v>
      </c>
      <c r="I376" s="49">
        <f t="shared" si="27"/>
        <v>5.721456000000001</v>
      </c>
      <c r="J376" s="68">
        <f t="shared" si="28"/>
        <v>1.06</v>
      </c>
      <c r="K376" s="2"/>
    </row>
    <row r="377" spans="1:11" ht="12.75">
      <c r="A377" s="24" t="s">
        <v>482</v>
      </c>
      <c r="B377" s="24" t="s">
        <v>499</v>
      </c>
      <c r="C377" s="24" t="s">
        <v>1010</v>
      </c>
      <c r="D377" s="45">
        <v>90258054856</v>
      </c>
      <c r="E377" s="25" t="s">
        <v>588</v>
      </c>
      <c r="F377" s="45">
        <v>25</v>
      </c>
      <c r="G377" s="49">
        <v>5.19</v>
      </c>
      <c r="H377" s="49">
        <f t="shared" si="29"/>
        <v>5.397600000000001</v>
      </c>
      <c r="I377" s="49">
        <f t="shared" si="27"/>
        <v>5.721456000000001</v>
      </c>
      <c r="J377" s="68">
        <f t="shared" si="28"/>
        <v>1.06</v>
      </c>
      <c r="K377" s="2"/>
    </row>
    <row r="378" spans="1:11" ht="12.75">
      <c r="A378" s="24" t="s">
        <v>483</v>
      </c>
      <c r="B378" s="24" t="s">
        <v>500</v>
      </c>
      <c r="C378" s="24" t="s">
        <v>1010</v>
      </c>
      <c r="D378" s="45">
        <v>90258054863</v>
      </c>
      <c r="E378" s="25" t="s">
        <v>588</v>
      </c>
      <c r="F378" s="45">
        <v>25</v>
      </c>
      <c r="G378" s="49">
        <v>5.19</v>
      </c>
      <c r="H378" s="49">
        <f t="shared" si="29"/>
        <v>5.397600000000001</v>
      </c>
      <c r="I378" s="49">
        <f t="shared" si="27"/>
        <v>5.721456000000001</v>
      </c>
      <c r="J378" s="68">
        <f t="shared" si="28"/>
        <v>1.06</v>
      </c>
      <c r="K378" s="2"/>
    </row>
    <row r="379" spans="1:11" ht="12.75">
      <c r="A379" s="24" t="s">
        <v>484</v>
      </c>
      <c r="B379" s="64" t="s">
        <v>501</v>
      </c>
      <c r="C379" s="24" t="s">
        <v>1010</v>
      </c>
      <c r="E379" s="25" t="s">
        <v>588</v>
      </c>
      <c r="F379" s="45">
        <v>25</v>
      </c>
      <c r="G379" s="49">
        <v>5.19</v>
      </c>
      <c r="H379" s="49">
        <f t="shared" si="29"/>
        <v>5.397600000000001</v>
      </c>
      <c r="I379" s="49">
        <f t="shared" si="27"/>
        <v>5.721456000000001</v>
      </c>
      <c r="J379" s="68">
        <f t="shared" si="28"/>
        <v>1.06</v>
      </c>
      <c r="K379" s="13" t="s">
        <v>776</v>
      </c>
    </row>
    <row r="380" spans="1:10" ht="12.75">
      <c r="A380" s="24" t="s">
        <v>485</v>
      </c>
      <c r="B380" s="24" t="s">
        <v>502</v>
      </c>
      <c r="C380" s="24" t="s">
        <v>1010</v>
      </c>
      <c r="D380" s="45">
        <v>90258055112</v>
      </c>
      <c r="E380" s="25" t="s">
        <v>588</v>
      </c>
      <c r="F380" s="45">
        <v>25</v>
      </c>
      <c r="G380" s="49">
        <v>5.19</v>
      </c>
      <c r="H380" s="49">
        <f t="shared" si="29"/>
        <v>5.397600000000001</v>
      </c>
      <c r="I380" s="49">
        <f t="shared" si="27"/>
        <v>5.721456000000001</v>
      </c>
      <c r="J380" s="68">
        <f t="shared" si="28"/>
        <v>1.06</v>
      </c>
    </row>
    <row r="381" spans="1:11" ht="12.75">
      <c r="A381" s="24" t="s">
        <v>486</v>
      </c>
      <c r="B381" s="24" t="s">
        <v>538</v>
      </c>
      <c r="C381" s="24" t="s">
        <v>1010</v>
      </c>
      <c r="D381" s="45">
        <v>90258055129</v>
      </c>
      <c r="E381" s="25" t="s">
        <v>588</v>
      </c>
      <c r="F381" s="45">
        <v>25</v>
      </c>
      <c r="G381" s="49">
        <v>5.19</v>
      </c>
      <c r="H381" s="49">
        <f t="shared" si="29"/>
        <v>5.397600000000001</v>
      </c>
      <c r="I381" s="49">
        <f t="shared" si="27"/>
        <v>5.721456000000001</v>
      </c>
      <c r="J381" s="68">
        <f t="shared" si="28"/>
        <v>1.06</v>
      </c>
      <c r="K381" s="8"/>
    </row>
    <row r="382" spans="1:11" ht="12.75">
      <c r="A382" s="24" t="s">
        <v>487</v>
      </c>
      <c r="B382" s="64" t="s">
        <v>503</v>
      </c>
      <c r="C382" s="24" t="s">
        <v>1010</v>
      </c>
      <c r="E382" s="25" t="s">
        <v>588</v>
      </c>
      <c r="F382" s="45">
        <v>25</v>
      </c>
      <c r="G382" s="49">
        <v>5.19</v>
      </c>
      <c r="H382" s="49">
        <f aca="true" t="shared" si="30" ref="H382:H413">G382*1.04</f>
        <v>5.397600000000001</v>
      </c>
      <c r="I382" s="49">
        <f t="shared" si="27"/>
        <v>5.721456000000001</v>
      </c>
      <c r="J382" s="68">
        <f t="shared" si="28"/>
        <v>1.06</v>
      </c>
      <c r="K382" s="13" t="s">
        <v>776</v>
      </c>
    </row>
    <row r="383" spans="1:11" ht="12.75">
      <c r="A383" s="24" t="s">
        <v>488</v>
      </c>
      <c r="B383" s="24" t="s">
        <v>504</v>
      </c>
      <c r="C383" s="24" t="s">
        <v>1010</v>
      </c>
      <c r="D383" s="45">
        <v>90258055136</v>
      </c>
      <c r="E383" s="25" t="s">
        <v>588</v>
      </c>
      <c r="F383" s="45">
        <v>25</v>
      </c>
      <c r="G383" s="49">
        <v>5.19</v>
      </c>
      <c r="H383" s="49">
        <f t="shared" si="30"/>
        <v>5.397600000000001</v>
      </c>
      <c r="I383" s="49">
        <f aca="true" t="shared" si="31" ref="I383:I416">H383*1.06</f>
        <v>5.721456000000001</v>
      </c>
      <c r="J383" s="68">
        <f aca="true" t="shared" si="32" ref="J383:J416">I383/H383</f>
        <v>1.06</v>
      </c>
      <c r="K383" s="2"/>
    </row>
    <row r="384" spans="1:11" ht="12.75">
      <c r="A384" s="24" t="s">
        <v>489</v>
      </c>
      <c r="B384" s="64" t="s">
        <v>505</v>
      </c>
      <c r="C384" s="24" t="s">
        <v>1010</v>
      </c>
      <c r="E384" s="25" t="s">
        <v>588</v>
      </c>
      <c r="F384" s="45">
        <v>25</v>
      </c>
      <c r="G384" s="49">
        <v>5.19</v>
      </c>
      <c r="H384" s="49">
        <f t="shared" si="30"/>
        <v>5.397600000000001</v>
      </c>
      <c r="I384" s="49">
        <f t="shared" si="31"/>
        <v>5.721456000000001</v>
      </c>
      <c r="J384" s="68">
        <f t="shared" si="32"/>
        <v>1.06</v>
      </c>
      <c r="K384" s="13" t="s">
        <v>776</v>
      </c>
    </row>
    <row r="385" spans="1:10" ht="12.75">
      <c r="A385" s="24" t="s">
        <v>490</v>
      </c>
      <c r="B385" s="24" t="s">
        <v>506</v>
      </c>
      <c r="C385" s="24" t="s">
        <v>1010</v>
      </c>
      <c r="D385" s="45">
        <v>90258055143</v>
      </c>
      <c r="E385" s="25" t="s">
        <v>588</v>
      </c>
      <c r="F385" s="45">
        <v>25</v>
      </c>
      <c r="G385" s="49">
        <v>5.19</v>
      </c>
      <c r="H385" s="49">
        <f t="shared" si="30"/>
        <v>5.397600000000001</v>
      </c>
      <c r="I385" s="49">
        <f t="shared" si="31"/>
        <v>5.721456000000001</v>
      </c>
      <c r="J385" s="68">
        <f t="shared" si="32"/>
        <v>1.06</v>
      </c>
    </row>
    <row r="386" spans="1:10" ht="12.75">
      <c r="A386" s="24" t="s">
        <v>491</v>
      </c>
      <c r="B386" s="24" t="s">
        <v>507</v>
      </c>
      <c r="C386" s="24" t="s">
        <v>1010</v>
      </c>
      <c r="D386" s="45">
        <v>90258055150</v>
      </c>
      <c r="E386" s="25" t="s">
        <v>588</v>
      </c>
      <c r="F386" s="45">
        <v>25</v>
      </c>
      <c r="G386" s="49">
        <v>5.19</v>
      </c>
      <c r="H386" s="49">
        <f t="shared" si="30"/>
        <v>5.397600000000001</v>
      </c>
      <c r="I386" s="49">
        <f t="shared" si="31"/>
        <v>5.721456000000001</v>
      </c>
      <c r="J386" s="68">
        <f t="shared" si="32"/>
        <v>1.06</v>
      </c>
    </row>
    <row r="387" spans="1:11" ht="12.75">
      <c r="A387" s="24" t="s">
        <v>492</v>
      </c>
      <c r="B387" s="24" t="s">
        <v>508</v>
      </c>
      <c r="C387" s="24" t="s">
        <v>1010</v>
      </c>
      <c r="D387" s="45">
        <v>90258055167</v>
      </c>
      <c r="E387" s="25" t="s">
        <v>588</v>
      </c>
      <c r="F387" s="45">
        <v>25</v>
      </c>
      <c r="G387" s="49">
        <v>5.19</v>
      </c>
      <c r="H387" s="49">
        <f t="shared" si="30"/>
        <v>5.397600000000001</v>
      </c>
      <c r="I387" s="49">
        <f t="shared" si="31"/>
        <v>5.721456000000001</v>
      </c>
      <c r="J387" s="68">
        <f t="shared" si="32"/>
        <v>1.06</v>
      </c>
      <c r="K387" s="8"/>
    </row>
    <row r="388" spans="1:11" ht="12.75">
      <c r="A388" s="24" t="s">
        <v>509</v>
      </c>
      <c r="B388" s="24" t="s">
        <v>526</v>
      </c>
      <c r="C388" s="24" t="s">
        <v>1010</v>
      </c>
      <c r="E388" s="25" t="s">
        <v>588</v>
      </c>
      <c r="F388" s="45">
        <v>25</v>
      </c>
      <c r="G388" s="49">
        <v>5.19</v>
      </c>
      <c r="H388" s="49">
        <f t="shared" si="30"/>
        <v>5.397600000000001</v>
      </c>
      <c r="I388" s="49">
        <f t="shared" si="31"/>
        <v>5.721456000000001</v>
      </c>
      <c r="J388" s="68">
        <f t="shared" si="32"/>
        <v>1.06</v>
      </c>
      <c r="K388" s="13" t="s">
        <v>776</v>
      </c>
    </row>
    <row r="389" spans="1:11" ht="12.75">
      <c r="A389" s="24" t="s">
        <v>510</v>
      </c>
      <c r="B389" s="24" t="s">
        <v>527</v>
      </c>
      <c r="C389" s="24" t="s">
        <v>1010</v>
      </c>
      <c r="D389" s="45">
        <v>90258054757</v>
      </c>
      <c r="E389" s="25" t="s">
        <v>588</v>
      </c>
      <c r="F389" s="45">
        <v>25</v>
      </c>
      <c r="G389" s="49">
        <v>5.19</v>
      </c>
      <c r="H389" s="49">
        <f t="shared" si="30"/>
        <v>5.397600000000001</v>
      </c>
      <c r="I389" s="49">
        <f t="shared" si="31"/>
        <v>5.721456000000001</v>
      </c>
      <c r="J389" s="68">
        <f t="shared" si="32"/>
        <v>1.06</v>
      </c>
      <c r="K389" s="2"/>
    </row>
    <row r="390" spans="1:11" ht="12.75">
      <c r="A390" s="24" t="s">
        <v>511</v>
      </c>
      <c r="B390" s="24" t="s">
        <v>528</v>
      </c>
      <c r="C390" s="24" t="s">
        <v>1010</v>
      </c>
      <c r="D390" s="45">
        <v>90258054764</v>
      </c>
      <c r="E390" s="25" t="s">
        <v>588</v>
      </c>
      <c r="F390" s="45">
        <v>25</v>
      </c>
      <c r="G390" s="49">
        <v>5.19</v>
      </c>
      <c r="H390" s="49">
        <f t="shared" si="30"/>
        <v>5.397600000000001</v>
      </c>
      <c r="I390" s="49">
        <f t="shared" si="31"/>
        <v>5.721456000000001</v>
      </c>
      <c r="J390" s="68">
        <f t="shared" si="32"/>
        <v>1.06</v>
      </c>
      <c r="K390" s="2"/>
    </row>
    <row r="391" spans="1:11" ht="12.75">
      <c r="A391" s="24" t="s">
        <v>512</v>
      </c>
      <c r="B391" s="64" t="s">
        <v>529</v>
      </c>
      <c r="C391" s="24" t="s">
        <v>1010</v>
      </c>
      <c r="E391" s="25" t="s">
        <v>588</v>
      </c>
      <c r="F391" s="45">
        <v>25</v>
      </c>
      <c r="G391" s="49">
        <v>5.19</v>
      </c>
      <c r="H391" s="49">
        <f t="shared" si="30"/>
        <v>5.397600000000001</v>
      </c>
      <c r="I391" s="49">
        <f t="shared" si="31"/>
        <v>5.721456000000001</v>
      </c>
      <c r="J391" s="68">
        <f t="shared" si="32"/>
        <v>1.06</v>
      </c>
      <c r="K391" s="13" t="s">
        <v>776</v>
      </c>
    </row>
    <row r="392" spans="1:11" ht="12.75">
      <c r="A392" s="24" t="s">
        <v>513</v>
      </c>
      <c r="B392" s="24" t="s">
        <v>530</v>
      </c>
      <c r="C392" s="24" t="s">
        <v>1010</v>
      </c>
      <c r="D392" s="45">
        <v>90258054771</v>
      </c>
      <c r="E392" s="25" t="s">
        <v>588</v>
      </c>
      <c r="F392" s="45">
        <v>25</v>
      </c>
      <c r="G392" s="49">
        <v>5.19</v>
      </c>
      <c r="H392" s="49">
        <f t="shared" si="30"/>
        <v>5.397600000000001</v>
      </c>
      <c r="I392" s="49">
        <f t="shared" si="31"/>
        <v>5.721456000000001</v>
      </c>
      <c r="J392" s="68">
        <f t="shared" si="32"/>
        <v>1.06</v>
      </c>
      <c r="K392" s="2"/>
    </row>
    <row r="393" spans="1:11" ht="12.75">
      <c r="A393" s="24" t="s">
        <v>514</v>
      </c>
      <c r="B393" s="64" t="s">
        <v>531</v>
      </c>
      <c r="C393" s="24" t="s">
        <v>1010</v>
      </c>
      <c r="E393" s="25" t="s">
        <v>588</v>
      </c>
      <c r="F393" s="45">
        <v>25</v>
      </c>
      <c r="G393" s="49">
        <v>5.19</v>
      </c>
      <c r="H393" s="49">
        <f t="shared" si="30"/>
        <v>5.397600000000001</v>
      </c>
      <c r="I393" s="49">
        <f t="shared" si="31"/>
        <v>5.721456000000001</v>
      </c>
      <c r="J393" s="68">
        <f t="shared" si="32"/>
        <v>1.06</v>
      </c>
      <c r="K393" s="13" t="s">
        <v>776</v>
      </c>
    </row>
    <row r="394" spans="1:11" ht="12.75">
      <c r="A394" s="24" t="s">
        <v>515</v>
      </c>
      <c r="B394" s="24" t="s">
        <v>532</v>
      </c>
      <c r="C394" s="24" t="s">
        <v>1010</v>
      </c>
      <c r="D394" s="45">
        <v>90258054788</v>
      </c>
      <c r="E394" s="25" t="s">
        <v>588</v>
      </c>
      <c r="F394" s="45">
        <v>25</v>
      </c>
      <c r="G394" s="49">
        <v>5.19</v>
      </c>
      <c r="H394" s="49">
        <f t="shared" si="30"/>
        <v>5.397600000000001</v>
      </c>
      <c r="I394" s="49">
        <f t="shared" si="31"/>
        <v>5.721456000000001</v>
      </c>
      <c r="J394" s="68">
        <f t="shared" si="32"/>
        <v>1.06</v>
      </c>
      <c r="K394" s="2"/>
    </row>
    <row r="395" spans="1:11" ht="12.75">
      <c r="A395" s="24" t="s">
        <v>516</v>
      </c>
      <c r="B395" s="24" t="s">
        <v>533</v>
      </c>
      <c r="C395" s="24" t="s">
        <v>1010</v>
      </c>
      <c r="D395" s="45">
        <v>90258054795</v>
      </c>
      <c r="E395" s="25" t="s">
        <v>588</v>
      </c>
      <c r="F395" s="45">
        <v>25</v>
      </c>
      <c r="G395" s="49">
        <v>5.19</v>
      </c>
      <c r="H395" s="49">
        <f t="shared" si="30"/>
        <v>5.397600000000001</v>
      </c>
      <c r="I395" s="49">
        <f t="shared" si="31"/>
        <v>5.721456000000001</v>
      </c>
      <c r="J395" s="68">
        <f t="shared" si="32"/>
        <v>1.06</v>
      </c>
      <c r="K395" s="2"/>
    </row>
    <row r="396" spans="1:11" ht="12.75">
      <c r="A396" s="24" t="s">
        <v>517</v>
      </c>
      <c r="B396" s="24" t="s">
        <v>534</v>
      </c>
      <c r="C396" s="24" t="s">
        <v>1010</v>
      </c>
      <c r="D396" s="45">
        <v>90258054801</v>
      </c>
      <c r="E396" s="25" t="s">
        <v>588</v>
      </c>
      <c r="F396" s="45">
        <v>25</v>
      </c>
      <c r="G396" s="49">
        <v>5.19</v>
      </c>
      <c r="H396" s="49">
        <f t="shared" si="30"/>
        <v>5.397600000000001</v>
      </c>
      <c r="I396" s="49">
        <f t="shared" si="31"/>
        <v>5.721456000000001</v>
      </c>
      <c r="J396" s="68">
        <f t="shared" si="32"/>
        <v>1.06</v>
      </c>
      <c r="K396" s="2"/>
    </row>
    <row r="397" spans="1:11" ht="12.75">
      <c r="A397" s="24" t="s">
        <v>518</v>
      </c>
      <c r="B397" s="64" t="s">
        <v>535</v>
      </c>
      <c r="C397" s="24" t="s">
        <v>1010</v>
      </c>
      <c r="E397" s="25" t="s">
        <v>588</v>
      </c>
      <c r="F397" s="45">
        <v>25</v>
      </c>
      <c r="G397" s="49">
        <v>5.19</v>
      </c>
      <c r="H397" s="49">
        <f t="shared" si="30"/>
        <v>5.397600000000001</v>
      </c>
      <c r="I397" s="49">
        <f t="shared" si="31"/>
        <v>5.721456000000001</v>
      </c>
      <c r="J397" s="68">
        <f t="shared" si="32"/>
        <v>1.06</v>
      </c>
      <c r="K397" s="13" t="s">
        <v>776</v>
      </c>
    </row>
    <row r="398" spans="1:11" ht="12.75">
      <c r="A398" s="24" t="s">
        <v>519</v>
      </c>
      <c r="B398" s="24" t="s">
        <v>536</v>
      </c>
      <c r="C398" s="24" t="s">
        <v>1010</v>
      </c>
      <c r="D398" s="45">
        <v>90258055051</v>
      </c>
      <c r="E398" s="25" t="s">
        <v>588</v>
      </c>
      <c r="F398" s="45">
        <v>25</v>
      </c>
      <c r="G398" s="49">
        <v>5.19</v>
      </c>
      <c r="H398" s="49">
        <f t="shared" si="30"/>
        <v>5.397600000000001</v>
      </c>
      <c r="I398" s="49">
        <f t="shared" si="31"/>
        <v>5.721456000000001</v>
      </c>
      <c r="J398" s="68">
        <f t="shared" si="32"/>
        <v>1.06</v>
      </c>
      <c r="K398" s="2"/>
    </row>
    <row r="399" spans="1:11" ht="12.75">
      <c r="A399" s="24" t="s">
        <v>520</v>
      </c>
      <c r="B399" s="24" t="s">
        <v>537</v>
      </c>
      <c r="C399" s="24" t="s">
        <v>1010</v>
      </c>
      <c r="D399" s="45">
        <v>90258055068</v>
      </c>
      <c r="E399" s="25" t="s">
        <v>588</v>
      </c>
      <c r="F399" s="45">
        <v>25</v>
      </c>
      <c r="G399" s="49">
        <v>5.19</v>
      </c>
      <c r="H399" s="49">
        <f t="shared" si="30"/>
        <v>5.397600000000001</v>
      </c>
      <c r="I399" s="49">
        <f t="shared" si="31"/>
        <v>5.721456000000001</v>
      </c>
      <c r="J399" s="68">
        <f t="shared" si="32"/>
        <v>1.06</v>
      </c>
      <c r="K399" s="13"/>
    </row>
    <row r="400" spans="1:11" ht="12.75">
      <c r="A400" s="24" t="s">
        <v>521</v>
      </c>
      <c r="B400" s="24" t="s">
        <v>539</v>
      </c>
      <c r="C400" s="24" t="s">
        <v>1010</v>
      </c>
      <c r="D400" s="45">
        <v>90258055075</v>
      </c>
      <c r="E400" s="25" t="s">
        <v>588</v>
      </c>
      <c r="F400" s="45">
        <v>25</v>
      </c>
      <c r="G400" s="49">
        <v>5.19</v>
      </c>
      <c r="H400" s="49">
        <f t="shared" si="30"/>
        <v>5.397600000000001</v>
      </c>
      <c r="I400" s="49">
        <f t="shared" si="31"/>
        <v>5.721456000000001</v>
      </c>
      <c r="J400" s="68">
        <f t="shared" si="32"/>
        <v>1.06</v>
      </c>
      <c r="K400" s="2"/>
    </row>
    <row r="401" spans="1:11" ht="12.75">
      <c r="A401" s="24" t="s">
        <v>522</v>
      </c>
      <c r="B401" s="64" t="s">
        <v>540</v>
      </c>
      <c r="C401" s="24" t="s">
        <v>1010</v>
      </c>
      <c r="E401" s="25" t="s">
        <v>588</v>
      </c>
      <c r="F401" s="45">
        <v>25</v>
      </c>
      <c r="G401" s="49">
        <v>5.19</v>
      </c>
      <c r="H401" s="49">
        <f t="shared" si="30"/>
        <v>5.397600000000001</v>
      </c>
      <c r="I401" s="49">
        <f t="shared" si="31"/>
        <v>5.721456000000001</v>
      </c>
      <c r="J401" s="68">
        <f t="shared" si="32"/>
        <v>1.06</v>
      </c>
      <c r="K401" s="13" t="s">
        <v>776</v>
      </c>
    </row>
    <row r="402" spans="1:10" ht="12.75">
      <c r="A402" s="24" t="s">
        <v>523</v>
      </c>
      <c r="B402" s="24" t="s">
        <v>541</v>
      </c>
      <c r="C402" s="24" t="s">
        <v>1010</v>
      </c>
      <c r="D402" s="45">
        <v>90258055082</v>
      </c>
      <c r="E402" s="25" t="s">
        <v>588</v>
      </c>
      <c r="F402" s="45">
        <v>25</v>
      </c>
      <c r="G402" s="49">
        <v>5.19</v>
      </c>
      <c r="H402" s="49">
        <f t="shared" si="30"/>
        <v>5.397600000000001</v>
      </c>
      <c r="I402" s="49">
        <f t="shared" si="31"/>
        <v>5.721456000000001</v>
      </c>
      <c r="J402" s="68">
        <f t="shared" si="32"/>
        <v>1.06</v>
      </c>
    </row>
    <row r="403" spans="1:10" ht="12.75">
      <c r="A403" s="24" t="s">
        <v>524</v>
      </c>
      <c r="B403" s="24" t="s">
        <v>542</v>
      </c>
      <c r="C403" s="24" t="s">
        <v>1010</v>
      </c>
      <c r="D403" s="45">
        <v>90258055099</v>
      </c>
      <c r="E403" s="25" t="s">
        <v>588</v>
      </c>
      <c r="F403" s="45">
        <v>25</v>
      </c>
      <c r="G403" s="49">
        <v>5.19</v>
      </c>
      <c r="H403" s="49">
        <f t="shared" si="30"/>
        <v>5.397600000000001</v>
      </c>
      <c r="I403" s="49">
        <f t="shared" si="31"/>
        <v>5.721456000000001</v>
      </c>
      <c r="J403" s="68">
        <f t="shared" si="32"/>
        <v>1.06</v>
      </c>
    </row>
    <row r="404" spans="1:11" ht="12.75">
      <c r="A404" s="24" t="s">
        <v>525</v>
      </c>
      <c r="B404" s="24" t="s">
        <v>543</v>
      </c>
      <c r="C404" s="24" t="s">
        <v>1010</v>
      </c>
      <c r="D404" s="45">
        <v>90258055105</v>
      </c>
      <c r="E404" s="25" t="s">
        <v>588</v>
      </c>
      <c r="F404" s="45">
        <v>25</v>
      </c>
      <c r="G404" s="49">
        <v>5.19</v>
      </c>
      <c r="H404" s="49">
        <f t="shared" si="30"/>
        <v>5.397600000000001</v>
      </c>
      <c r="I404" s="49">
        <f t="shared" si="31"/>
        <v>5.721456000000001</v>
      </c>
      <c r="J404" s="68">
        <f t="shared" si="32"/>
        <v>1.06</v>
      </c>
      <c r="K404" s="8"/>
    </row>
    <row r="405" spans="1:11" ht="12.75">
      <c r="A405" s="24" t="s">
        <v>544</v>
      </c>
      <c r="B405" s="24" t="s">
        <v>556</v>
      </c>
      <c r="C405" s="24" t="s">
        <v>1010</v>
      </c>
      <c r="D405" s="45">
        <v>90258055594</v>
      </c>
      <c r="E405" s="25" t="s">
        <v>588</v>
      </c>
      <c r="F405" s="45">
        <v>25</v>
      </c>
      <c r="G405" s="49">
        <v>5.19</v>
      </c>
      <c r="H405" s="49">
        <f t="shared" si="30"/>
        <v>5.397600000000001</v>
      </c>
      <c r="I405" s="49">
        <f t="shared" si="31"/>
        <v>5.721456000000001</v>
      </c>
      <c r="J405" s="68">
        <f t="shared" si="32"/>
        <v>1.06</v>
      </c>
      <c r="K405" s="2"/>
    </row>
    <row r="406" spans="1:11" ht="12.75">
      <c r="A406" s="24" t="s">
        <v>545</v>
      </c>
      <c r="B406" s="24" t="s">
        <v>557</v>
      </c>
      <c r="C406" s="24" t="s">
        <v>1010</v>
      </c>
      <c r="D406" s="45">
        <v>90258055617</v>
      </c>
      <c r="E406" s="25" t="s">
        <v>588</v>
      </c>
      <c r="F406" s="45">
        <v>25</v>
      </c>
      <c r="G406" s="49">
        <v>5.19</v>
      </c>
      <c r="H406" s="49">
        <f t="shared" si="30"/>
        <v>5.397600000000001</v>
      </c>
      <c r="I406" s="49">
        <f t="shared" si="31"/>
        <v>5.721456000000001</v>
      </c>
      <c r="J406" s="68">
        <f t="shared" si="32"/>
        <v>1.06</v>
      </c>
      <c r="K406" s="2"/>
    </row>
    <row r="407" spans="1:11" ht="12.75">
      <c r="A407" s="24" t="s">
        <v>546</v>
      </c>
      <c r="B407" s="24" t="s">
        <v>558</v>
      </c>
      <c r="C407" s="24" t="s">
        <v>1010</v>
      </c>
      <c r="D407" s="45">
        <v>90258055358</v>
      </c>
      <c r="E407" s="25" t="s">
        <v>588</v>
      </c>
      <c r="F407" s="45">
        <v>25</v>
      </c>
      <c r="G407" s="49">
        <v>5.19</v>
      </c>
      <c r="H407" s="49">
        <f t="shared" si="30"/>
        <v>5.397600000000001</v>
      </c>
      <c r="I407" s="49">
        <f t="shared" si="31"/>
        <v>5.721456000000001</v>
      </c>
      <c r="J407" s="68">
        <f t="shared" si="32"/>
        <v>1.06</v>
      </c>
      <c r="K407" s="2"/>
    </row>
    <row r="408" spans="1:11" ht="12.75">
      <c r="A408" s="24" t="s">
        <v>547</v>
      </c>
      <c r="B408" s="24" t="s">
        <v>559</v>
      </c>
      <c r="C408" s="24" t="s">
        <v>1010</v>
      </c>
      <c r="D408" s="45">
        <v>90258055365</v>
      </c>
      <c r="E408" s="25" t="s">
        <v>588</v>
      </c>
      <c r="F408" s="45">
        <v>25</v>
      </c>
      <c r="G408" s="49">
        <v>5.19</v>
      </c>
      <c r="H408" s="49">
        <f t="shared" si="30"/>
        <v>5.397600000000001</v>
      </c>
      <c r="I408" s="49">
        <f t="shared" si="31"/>
        <v>5.721456000000001</v>
      </c>
      <c r="J408" s="68">
        <f t="shared" si="32"/>
        <v>1.06</v>
      </c>
      <c r="K408" s="2"/>
    </row>
    <row r="409" spans="1:11" ht="12.75">
      <c r="A409" s="24" t="s">
        <v>548</v>
      </c>
      <c r="B409" s="24" t="s">
        <v>560</v>
      </c>
      <c r="C409" s="24" t="s">
        <v>1010</v>
      </c>
      <c r="D409" s="45">
        <v>90258055600</v>
      </c>
      <c r="E409" s="25" t="s">
        <v>588</v>
      </c>
      <c r="F409" s="45">
        <v>25</v>
      </c>
      <c r="G409" s="49">
        <v>5.19</v>
      </c>
      <c r="H409" s="49">
        <f t="shared" si="30"/>
        <v>5.397600000000001</v>
      </c>
      <c r="I409" s="49">
        <f t="shared" si="31"/>
        <v>5.721456000000001</v>
      </c>
      <c r="J409" s="68">
        <f t="shared" si="32"/>
        <v>1.06</v>
      </c>
      <c r="K409" s="2"/>
    </row>
    <row r="410" spans="1:11" ht="12.75">
      <c r="A410" s="24" t="s">
        <v>549</v>
      </c>
      <c r="B410" s="24" t="s">
        <v>561</v>
      </c>
      <c r="C410" s="24" t="s">
        <v>1010</v>
      </c>
      <c r="D410" s="45">
        <v>90258055624</v>
      </c>
      <c r="E410" s="25" t="s">
        <v>588</v>
      </c>
      <c r="F410" s="45">
        <v>25</v>
      </c>
      <c r="G410" s="49">
        <v>5.19</v>
      </c>
      <c r="H410" s="49">
        <f t="shared" si="30"/>
        <v>5.397600000000001</v>
      </c>
      <c r="I410" s="49">
        <f t="shared" si="31"/>
        <v>5.721456000000001</v>
      </c>
      <c r="J410" s="68">
        <f t="shared" si="32"/>
        <v>1.06</v>
      </c>
      <c r="K410" s="2"/>
    </row>
    <row r="411" spans="1:11" ht="12.75">
      <c r="A411" s="24" t="s">
        <v>550</v>
      </c>
      <c r="B411" s="24" t="s">
        <v>562</v>
      </c>
      <c r="C411" s="24" t="s">
        <v>1010</v>
      </c>
      <c r="D411" s="45">
        <v>90258055631</v>
      </c>
      <c r="E411" s="25" t="s">
        <v>588</v>
      </c>
      <c r="F411" s="45">
        <v>25</v>
      </c>
      <c r="G411" s="49">
        <v>5.19</v>
      </c>
      <c r="H411" s="49">
        <f t="shared" si="30"/>
        <v>5.397600000000001</v>
      </c>
      <c r="I411" s="49">
        <f t="shared" si="31"/>
        <v>5.721456000000001</v>
      </c>
      <c r="J411" s="68">
        <f t="shared" si="32"/>
        <v>1.06</v>
      </c>
      <c r="K411" s="2"/>
    </row>
    <row r="412" spans="1:11" ht="12.75">
      <c r="A412" s="24" t="s">
        <v>551</v>
      </c>
      <c r="B412" s="24" t="s">
        <v>563</v>
      </c>
      <c r="C412" s="24" t="s">
        <v>1010</v>
      </c>
      <c r="D412" s="45">
        <v>90258055655</v>
      </c>
      <c r="E412" s="25" t="s">
        <v>588</v>
      </c>
      <c r="F412" s="45">
        <v>25</v>
      </c>
      <c r="G412" s="49">
        <v>5.19</v>
      </c>
      <c r="H412" s="49">
        <f t="shared" si="30"/>
        <v>5.397600000000001</v>
      </c>
      <c r="I412" s="49">
        <f t="shared" si="31"/>
        <v>5.721456000000001</v>
      </c>
      <c r="J412" s="68">
        <f t="shared" si="32"/>
        <v>1.06</v>
      </c>
      <c r="K412" s="2"/>
    </row>
    <row r="413" spans="1:11" ht="12.75">
      <c r="A413" s="24" t="s">
        <v>552</v>
      </c>
      <c r="B413" s="24" t="s">
        <v>564</v>
      </c>
      <c r="C413" s="24" t="s">
        <v>1010</v>
      </c>
      <c r="D413" s="45">
        <v>90258055372</v>
      </c>
      <c r="E413" s="25" t="s">
        <v>588</v>
      </c>
      <c r="F413" s="45">
        <v>25</v>
      </c>
      <c r="G413" s="49">
        <v>5.19</v>
      </c>
      <c r="H413" s="49">
        <f t="shared" si="30"/>
        <v>5.397600000000001</v>
      </c>
      <c r="I413" s="49">
        <f t="shared" si="31"/>
        <v>5.721456000000001</v>
      </c>
      <c r="J413" s="68">
        <f t="shared" si="32"/>
        <v>1.06</v>
      </c>
      <c r="K413" s="2"/>
    </row>
    <row r="414" spans="1:11" ht="12.75">
      <c r="A414" s="24" t="s">
        <v>553</v>
      </c>
      <c r="B414" s="24" t="s">
        <v>565</v>
      </c>
      <c r="C414" s="24" t="s">
        <v>1010</v>
      </c>
      <c r="D414" s="45">
        <v>90258055389</v>
      </c>
      <c r="E414" s="25" t="s">
        <v>588</v>
      </c>
      <c r="F414" s="45">
        <v>25</v>
      </c>
      <c r="G414" s="49">
        <v>5.19</v>
      </c>
      <c r="H414" s="49">
        <f>G414*1.04</f>
        <v>5.397600000000001</v>
      </c>
      <c r="I414" s="49">
        <f t="shared" si="31"/>
        <v>5.721456000000001</v>
      </c>
      <c r="J414" s="68">
        <f t="shared" si="32"/>
        <v>1.06</v>
      </c>
      <c r="K414" s="2"/>
    </row>
    <row r="415" spans="1:11" ht="12.75">
      <c r="A415" s="24" t="s">
        <v>554</v>
      </c>
      <c r="B415" s="24" t="s">
        <v>566</v>
      </c>
      <c r="C415" s="24" t="s">
        <v>1010</v>
      </c>
      <c r="D415" s="45">
        <v>90258055648</v>
      </c>
      <c r="E415" s="25" t="s">
        <v>588</v>
      </c>
      <c r="F415" s="45">
        <v>25</v>
      </c>
      <c r="G415" s="49">
        <v>5.19</v>
      </c>
      <c r="H415" s="49">
        <f>G415*1.04</f>
        <v>5.397600000000001</v>
      </c>
      <c r="I415" s="49">
        <f t="shared" si="31"/>
        <v>5.721456000000001</v>
      </c>
      <c r="J415" s="68">
        <f t="shared" si="32"/>
        <v>1.06</v>
      </c>
      <c r="K415" s="2"/>
    </row>
    <row r="416" spans="1:11" ht="12.75">
      <c r="A416" s="24" t="s">
        <v>555</v>
      </c>
      <c r="B416" s="24" t="s">
        <v>567</v>
      </c>
      <c r="C416" s="24" t="s">
        <v>1010</v>
      </c>
      <c r="D416" s="45">
        <v>90258055662</v>
      </c>
      <c r="E416" s="25" t="s">
        <v>588</v>
      </c>
      <c r="F416" s="45">
        <v>25</v>
      </c>
      <c r="G416" s="49">
        <v>5.19</v>
      </c>
      <c r="H416" s="49">
        <f>G416*1.04</f>
        <v>5.397600000000001</v>
      </c>
      <c r="I416" s="49">
        <f t="shared" si="31"/>
        <v>5.721456000000001</v>
      </c>
      <c r="J416" s="68">
        <f t="shared" si="32"/>
        <v>1.06</v>
      </c>
      <c r="K416" s="2"/>
    </row>
    <row r="417" spans="4:11" s="44" customFormat="1" ht="12.75">
      <c r="D417" s="45"/>
      <c r="E417" s="45"/>
      <c r="F417" s="45"/>
      <c r="G417" s="61"/>
      <c r="H417" s="61"/>
      <c r="I417" s="61"/>
      <c r="J417" s="69"/>
      <c r="K417" s="46"/>
    </row>
    <row r="418" spans="4:11" s="44" customFormat="1" ht="12.75">
      <c r="D418" s="45"/>
      <c r="E418" s="45"/>
      <c r="F418" s="45"/>
      <c r="G418" s="61"/>
      <c r="H418" s="61"/>
      <c r="I418" s="61"/>
      <c r="J418" s="69"/>
      <c r="K418" s="46"/>
    </row>
    <row r="419" spans="1:11" s="44" customFormat="1" ht="12.75">
      <c r="A419" s="27" t="s">
        <v>647</v>
      </c>
      <c r="D419" s="45"/>
      <c r="E419" s="45"/>
      <c r="F419" s="45"/>
      <c r="G419" s="30"/>
      <c r="H419" s="30"/>
      <c r="I419" s="30"/>
      <c r="J419" s="66"/>
      <c r="K419" s="46"/>
    </row>
    <row r="420" spans="1:11" s="44" customFormat="1" ht="12.75">
      <c r="A420" s="84" t="s">
        <v>642</v>
      </c>
      <c r="B420" s="28" t="s">
        <v>35</v>
      </c>
      <c r="C420" s="29" t="s">
        <v>1008</v>
      </c>
      <c r="D420" s="29" t="s">
        <v>1007</v>
      </c>
      <c r="E420" s="29" t="s">
        <v>36</v>
      </c>
      <c r="F420" s="29" t="s">
        <v>1072</v>
      </c>
      <c r="G420" s="52" t="s">
        <v>1214</v>
      </c>
      <c r="H420" s="52"/>
      <c r="I420" s="52"/>
      <c r="J420" s="54"/>
      <c r="K420" s="35" t="s">
        <v>871</v>
      </c>
    </row>
    <row r="421" spans="1:11" s="44" customFormat="1" ht="12.75">
      <c r="A421" s="44" t="s">
        <v>103</v>
      </c>
      <c r="B421" s="44" t="s">
        <v>104</v>
      </c>
      <c r="C421" s="44" t="s">
        <v>1010</v>
      </c>
      <c r="D421" s="45">
        <v>90258047636</v>
      </c>
      <c r="E421" s="45" t="s">
        <v>588</v>
      </c>
      <c r="F421" s="45">
        <v>25</v>
      </c>
      <c r="G421" s="49">
        <v>2.36</v>
      </c>
      <c r="H421" s="49">
        <f>G421*1.04</f>
        <v>2.4544</v>
      </c>
      <c r="I421" s="49">
        <f>H421*1.06</f>
        <v>2.6016640000000004</v>
      </c>
      <c r="J421" s="68">
        <f>I421/H421</f>
        <v>1.06</v>
      </c>
      <c r="K421" s="46"/>
    </row>
    <row r="422" spans="1:11" s="44" customFormat="1" ht="12.75">
      <c r="A422" s="44" t="s">
        <v>105</v>
      </c>
      <c r="B422" s="44" t="s">
        <v>106</v>
      </c>
      <c r="C422" s="44" t="s">
        <v>1010</v>
      </c>
      <c r="D422" s="45">
        <v>90258047643</v>
      </c>
      <c r="E422" s="45" t="s">
        <v>588</v>
      </c>
      <c r="F422" s="45">
        <v>25</v>
      </c>
      <c r="G422" s="49">
        <v>2.36</v>
      </c>
      <c r="H422" s="49">
        <f>G422*1.04</f>
        <v>2.4544</v>
      </c>
      <c r="I422" s="49">
        <f>H422*1.06</f>
        <v>2.6016640000000004</v>
      </c>
      <c r="J422" s="68">
        <f>I422/H422</f>
        <v>1.06</v>
      </c>
      <c r="K422" s="46"/>
    </row>
    <row r="423" spans="1:11" s="44" customFormat="1" ht="12.75">
      <c r="A423" s="44" t="s">
        <v>107</v>
      </c>
      <c r="B423" s="44" t="s">
        <v>108</v>
      </c>
      <c r="C423" s="44" t="s">
        <v>1010</v>
      </c>
      <c r="D423" s="45">
        <v>90258047650</v>
      </c>
      <c r="E423" s="45" t="s">
        <v>588</v>
      </c>
      <c r="F423" s="45">
        <v>25</v>
      </c>
      <c r="G423" s="49">
        <v>2.36</v>
      </c>
      <c r="H423" s="49">
        <f>G423*1.04</f>
        <v>2.4544</v>
      </c>
      <c r="I423" s="49">
        <f>H423*1.06</f>
        <v>2.6016640000000004</v>
      </c>
      <c r="J423" s="68">
        <f>I423/H423</f>
        <v>1.06</v>
      </c>
      <c r="K423" s="46"/>
    </row>
    <row r="424" spans="1:11" s="44" customFormat="1" ht="12.75">
      <c r="A424" s="44" t="s">
        <v>109</v>
      </c>
      <c r="B424" s="44" t="s">
        <v>110</v>
      </c>
      <c r="C424" s="44" t="s">
        <v>1010</v>
      </c>
      <c r="D424" s="45">
        <v>90258047667</v>
      </c>
      <c r="E424" s="45" t="s">
        <v>588</v>
      </c>
      <c r="F424" s="45">
        <v>25</v>
      </c>
      <c r="G424" s="49">
        <v>2.36</v>
      </c>
      <c r="H424" s="49">
        <f>G424*1.04</f>
        <v>2.4544</v>
      </c>
      <c r="I424" s="49">
        <f>H424*1.06</f>
        <v>2.6016640000000004</v>
      </c>
      <c r="J424" s="68">
        <f>I424/H424</f>
        <v>1.06</v>
      </c>
      <c r="K424" s="46"/>
    </row>
    <row r="425" spans="1:11" ht="12.75">
      <c r="A425" s="44" t="s">
        <v>111</v>
      </c>
      <c r="B425" s="44" t="s">
        <v>112</v>
      </c>
      <c r="C425" s="44" t="s">
        <v>1010</v>
      </c>
      <c r="D425" s="45">
        <v>90258047674</v>
      </c>
      <c r="E425" s="45" t="s">
        <v>588</v>
      </c>
      <c r="F425" s="45">
        <v>25</v>
      </c>
      <c r="G425" s="49">
        <v>2.36</v>
      </c>
      <c r="H425" s="49">
        <f>G425*1.04</f>
        <v>2.4544</v>
      </c>
      <c r="I425" s="49">
        <f>H425*1.06</f>
        <v>2.6016640000000004</v>
      </c>
      <c r="J425" s="68">
        <f>I425/H425</f>
        <v>1.06</v>
      </c>
      <c r="K425" s="46"/>
    </row>
    <row r="426" spans="4:11" s="44" customFormat="1" ht="12.75">
      <c r="D426" s="45"/>
      <c r="E426" s="45"/>
      <c r="F426" s="45"/>
      <c r="G426" s="61"/>
      <c r="H426" s="61"/>
      <c r="I426" s="61"/>
      <c r="J426" s="69"/>
      <c r="K426" s="46"/>
    </row>
    <row r="427" spans="4:11" s="44" customFormat="1" ht="12.75">
      <c r="D427" s="45"/>
      <c r="E427" s="45"/>
      <c r="F427" s="45"/>
      <c r="G427" s="61"/>
      <c r="H427" s="61"/>
      <c r="I427" s="61"/>
      <c r="J427" s="69"/>
      <c r="K427" s="46"/>
    </row>
    <row r="428" spans="1:11" s="15" customFormat="1" ht="12.75">
      <c r="A428" s="19" t="s">
        <v>648</v>
      </c>
      <c r="B428"/>
      <c r="C428"/>
      <c r="D428" s="32"/>
      <c r="E428" s="32"/>
      <c r="F428" s="45"/>
      <c r="G428" s="30"/>
      <c r="H428" s="30"/>
      <c r="I428" s="30"/>
      <c r="J428" s="66"/>
      <c r="K428" s="16"/>
    </row>
    <row r="429" spans="1:11" s="15" customFormat="1" ht="12.75">
      <c r="A429" s="84" t="s">
        <v>642</v>
      </c>
      <c r="B429" s="20" t="s">
        <v>35</v>
      </c>
      <c r="C429" s="29" t="s">
        <v>1008</v>
      </c>
      <c r="D429" s="29" t="s">
        <v>1007</v>
      </c>
      <c r="E429" s="29" t="s">
        <v>36</v>
      </c>
      <c r="F429" s="29" t="s">
        <v>1072</v>
      </c>
      <c r="G429" s="52" t="s">
        <v>1214</v>
      </c>
      <c r="H429" s="52"/>
      <c r="I429" s="52"/>
      <c r="J429" s="54"/>
      <c r="K429" s="35" t="s">
        <v>871</v>
      </c>
    </row>
    <row r="430" spans="1:11" s="15" customFormat="1" ht="12.75">
      <c r="A430" s="17" t="s">
        <v>118</v>
      </c>
      <c r="B430" s="17" t="s">
        <v>329</v>
      </c>
      <c r="C430" s="24" t="s">
        <v>1010</v>
      </c>
      <c r="D430" s="45">
        <v>90258017783</v>
      </c>
      <c r="E430" s="25" t="s">
        <v>588</v>
      </c>
      <c r="F430" s="45">
        <v>25</v>
      </c>
      <c r="G430" s="49">
        <v>2.1</v>
      </c>
      <c r="H430" s="49">
        <f>G430*1.04</f>
        <v>2.184</v>
      </c>
      <c r="I430" s="49">
        <f>H430*1.08</f>
        <v>2.3587200000000004</v>
      </c>
      <c r="J430" s="68">
        <f>I430/H430</f>
        <v>1.08</v>
      </c>
      <c r="K430" s="16"/>
    </row>
    <row r="431" spans="1:11" s="15" customFormat="1" ht="12.75">
      <c r="A431" s="17" t="s">
        <v>119</v>
      </c>
      <c r="B431" s="17" t="s">
        <v>328</v>
      </c>
      <c r="C431" s="24" t="s">
        <v>1010</v>
      </c>
      <c r="D431" s="45">
        <v>90258017776</v>
      </c>
      <c r="E431" s="25" t="s">
        <v>588</v>
      </c>
      <c r="F431" s="45">
        <v>25</v>
      </c>
      <c r="G431" s="49">
        <v>2.1</v>
      </c>
      <c r="H431" s="49">
        <f aca="true" t="shared" si="33" ref="H431:H465">G431*1.04</f>
        <v>2.184</v>
      </c>
      <c r="I431" s="49">
        <f aca="true" t="shared" si="34" ref="I431:I465">H431*1.08</f>
        <v>2.3587200000000004</v>
      </c>
      <c r="J431" s="68">
        <f aca="true" t="shared" si="35" ref="J431:J465">I431/H431</f>
        <v>1.08</v>
      </c>
      <c r="K431" s="16"/>
    </row>
    <row r="432" spans="1:11" s="15" customFormat="1" ht="12.75">
      <c r="A432" s="17" t="s">
        <v>120</v>
      </c>
      <c r="B432" s="17" t="s">
        <v>327</v>
      </c>
      <c r="C432" s="24" t="s">
        <v>1010</v>
      </c>
      <c r="D432" s="45">
        <v>90258017769</v>
      </c>
      <c r="E432" s="25" t="s">
        <v>588</v>
      </c>
      <c r="F432" s="45">
        <v>25</v>
      </c>
      <c r="G432" s="49">
        <v>2.1</v>
      </c>
      <c r="H432" s="49">
        <f t="shared" si="33"/>
        <v>2.184</v>
      </c>
      <c r="I432" s="49">
        <f t="shared" si="34"/>
        <v>2.3587200000000004</v>
      </c>
      <c r="J432" s="68">
        <f t="shared" si="35"/>
        <v>1.08</v>
      </c>
      <c r="K432" s="16"/>
    </row>
    <row r="433" spans="1:11" s="15" customFormat="1" ht="12.75">
      <c r="A433" s="17" t="s">
        <v>121</v>
      </c>
      <c r="B433" s="17" t="s">
        <v>326</v>
      </c>
      <c r="C433" s="24" t="s">
        <v>1010</v>
      </c>
      <c r="D433" s="45">
        <v>90258017752</v>
      </c>
      <c r="E433" s="25" t="s">
        <v>588</v>
      </c>
      <c r="F433" s="45">
        <v>25</v>
      </c>
      <c r="G433" s="49">
        <v>2.1</v>
      </c>
      <c r="H433" s="49">
        <f t="shared" si="33"/>
        <v>2.184</v>
      </c>
      <c r="I433" s="49">
        <f t="shared" si="34"/>
        <v>2.3587200000000004</v>
      </c>
      <c r="J433" s="68">
        <f t="shared" si="35"/>
        <v>1.08</v>
      </c>
      <c r="K433" s="16"/>
    </row>
    <row r="434" spans="1:11" s="15" customFormat="1" ht="12.75">
      <c r="A434" s="17" t="s">
        <v>122</v>
      </c>
      <c r="B434" s="17" t="s">
        <v>325</v>
      </c>
      <c r="C434" s="24" t="s">
        <v>1010</v>
      </c>
      <c r="D434" s="45">
        <v>90258017745</v>
      </c>
      <c r="E434" s="25" t="s">
        <v>588</v>
      </c>
      <c r="F434" s="45">
        <v>25</v>
      </c>
      <c r="G434" s="49">
        <v>2.1</v>
      </c>
      <c r="H434" s="49">
        <f t="shared" si="33"/>
        <v>2.184</v>
      </c>
      <c r="I434" s="49">
        <f t="shared" si="34"/>
        <v>2.3587200000000004</v>
      </c>
      <c r="J434" s="68">
        <f t="shared" si="35"/>
        <v>1.08</v>
      </c>
      <c r="K434" s="16"/>
    </row>
    <row r="435" spans="1:11" s="15" customFormat="1" ht="12.75">
      <c r="A435" s="17" t="s">
        <v>123</v>
      </c>
      <c r="B435" s="17" t="s">
        <v>324</v>
      </c>
      <c r="C435" s="24" t="s">
        <v>1010</v>
      </c>
      <c r="D435" s="45">
        <v>90258017738</v>
      </c>
      <c r="E435" s="25" t="s">
        <v>588</v>
      </c>
      <c r="F435" s="45">
        <v>25</v>
      </c>
      <c r="G435" s="49">
        <v>2.1</v>
      </c>
      <c r="H435" s="49">
        <f t="shared" si="33"/>
        <v>2.184</v>
      </c>
      <c r="I435" s="49">
        <f t="shared" si="34"/>
        <v>2.3587200000000004</v>
      </c>
      <c r="J435" s="68">
        <f t="shared" si="35"/>
        <v>1.08</v>
      </c>
      <c r="K435" s="16"/>
    </row>
    <row r="436" spans="1:11" s="15" customFormat="1" ht="12.75">
      <c r="A436" s="17" t="s">
        <v>124</v>
      </c>
      <c r="B436" s="17" t="s">
        <v>330</v>
      </c>
      <c r="C436" s="24" t="s">
        <v>1010</v>
      </c>
      <c r="D436" s="45">
        <v>90258017844</v>
      </c>
      <c r="E436" s="25" t="s">
        <v>588</v>
      </c>
      <c r="F436" s="45">
        <v>25</v>
      </c>
      <c r="G436" s="49">
        <v>2.1</v>
      </c>
      <c r="H436" s="49">
        <f t="shared" si="33"/>
        <v>2.184</v>
      </c>
      <c r="I436" s="49">
        <f t="shared" si="34"/>
        <v>2.3587200000000004</v>
      </c>
      <c r="J436" s="68">
        <f t="shared" si="35"/>
        <v>1.08</v>
      </c>
      <c r="K436" s="16"/>
    </row>
    <row r="437" spans="1:11" s="15" customFormat="1" ht="12.75">
      <c r="A437" s="17" t="s">
        <v>125</v>
      </c>
      <c r="B437" s="17" t="s">
        <v>331</v>
      </c>
      <c r="C437" s="24" t="s">
        <v>1010</v>
      </c>
      <c r="D437" s="45">
        <v>90258017837</v>
      </c>
      <c r="E437" s="25" t="s">
        <v>588</v>
      </c>
      <c r="F437" s="45">
        <v>25</v>
      </c>
      <c r="G437" s="49">
        <v>2.1</v>
      </c>
      <c r="H437" s="49">
        <f t="shared" si="33"/>
        <v>2.184</v>
      </c>
      <c r="I437" s="49">
        <f t="shared" si="34"/>
        <v>2.3587200000000004</v>
      </c>
      <c r="J437" s="68">
        <f t="shared" si="35"/>
        <v>1.08</v>
      </c>
      <c r="K437" s="16"/>
    </row>
    <row r="438" spans="1:11" s="15" customFormat="1" ht="12.75">
      <c r="A438" s="17" t="s">
        <v>126</v>
      </c>
      <c r="B438" s="17" t="s">
        <v>332</v>
      </c>
      <c r="C438" s="24" t="s">
        <v>1010</v>
      </c>
      <c r="D438" s="45">
        <v>90258017820</v>
      </c>
      <c r="E438" s="25" t="s">
        <v>588</v>
      </c>
      <c r="F438" s="45">
        <v>25</v>
      </c>
      <c r="G438" s="49">
        <v>2.1</v>
      </c>
      <c r="H438" s="49">
        <f t="shared" si="33"/>
        <v>2.184</v>
      </c>
      <c r="I438" s="49">
        <f t="shared" si="34"/>
        <v>2.3587200000000004</v>
      </c>
      <c r="J438" s="68">
        <f t="shared" si="35"/>
        <v>1.08</v>
      </c>
      <c r="K438" s="16"/>
    </row>
    <row r="439" spans="1:11" s="15" customFormat="1" ht="12.75">
      <c r="A439" s="17" t="s">
        <v>127</v>
      </c>
      <c r="B439" s="17" t="s">
        <v>333</v>
      </c>
      <c r="C439" s="24" t="s">
        <v>1010</v>
      </c>
      <c r="D439" s="45">
        <v>90258017813</v>
      </c>
      <c r="E439" s="25" t="s">
        <v>588</v>
      </c>
      <c r="F439" s="45">
        <v>25</v>
      </c>
      <c r="G439" s="49">
        <v>2.1</v>
      </c>
      <c r="H439" s="49">
        <f t="shared" si="33"/>
        <v>2.184</v>
      </c>
      <c r="I439" s="49">
        <f t="shared" si="34"/>
        <v>2.3587200000000004</v>
      </c>
      <c r="J439" s="68">
        <f t="shared" si="35"/>
        <v>1.08</v>
      </c>
      <c r="K439" s="16"/>
    </row>
    <row r="440" spans="1:11" s="15" customFormat="1" ht="12.75">
      <c r="A440" s="17" t="s">
        <v>128</v>
      </c>
      <c r="B440" s="17" t="s">
        <v>334</v>
      </c>
      <c r="C440" s="24" t="s">
        <v>1010</v>
      </c>
      <c r="D440" s="45">
        <v>90258017806</v>
      </c>
      <c r="E440" s="25" t="s">
        <v>588</v>
      </c>
      <c r="F440" s="45">
        <v>25</v>
      </c>
      <c r="G440" s="49">
        <v>2.1</v>
      </c>
      <c r="H440" s="49">
        <f t="shared" si="33"/>
        <v>2.184</v>
      </c>
      <c r="I440" s="49">
        <f t="shared" si="34"/>
        <v>2.3587200000000004</v>
      </c>
      <c r="J440" s="68">
        <f t="shared" si="35"/>
        <v>1.08</v>
      </c>
      <c r="K440" s="16"/>
    </row>
    <row r="441" spans="1:11" s="15" customFormat="1" ht="12.75">
      <c r="A441" s="17" t="s">
        <v>129</v>
      </c>
      <c r="B441" s="17" t="s">
        <v>335</v>
      </c>
      <c r="C441" s="24" t="s">
        <v>1010</v>
      </c>
      <c r="D441" s="45">
        <v>90258017790</v>
      </c>
      <c r="E441" s="25" t="s">
        <v>588</v>
      </c>
      <c r="F441" s="45">
        <v>25</v>
      </c>
      <c r="G441" s="49">
        <v>2.1</v>
      </c>
      <c r="H441" s="49">
        <f t="shared" si="33"/>
        <v>2.184</v>
      </c>
      <c r="I441" s="49">
        <f t="shared" si="34"/>
        <v>2.3587200000000004</v>
      </c>
      <c r="J441" s="68">
        <f t="shared" si="35"/>
        <v>1.08</v>
      </c>
      <c r="K441" s="16"/>
    </row>
    <row r="442" spans="1:11" s="15" customFormat="1" ht="12.75">
      <c r="A442" s="17" t="s">
        <v>130</v>
      </c>
      <c r="B442" s="17" t="s">
        <v>336</v>
      </c>
      <c r="C442" s="24" t="s">
        <v>1010</v>
      </c>
      <c r="D442" s="45">
        <v>90258017905</v>
      </c>
      <c r="E442" s="25" t="s">
        <v>588</v>
      </c>
      <c r="F442" s="45">
        <v>25</v>
      </c>
      <c r="G442" s="49">
        <v>2.1</v>
      </c>
      <c r="H442" s="49">
        <f t="shared" si="33"/>
        <v>2.184</v>
      </c>
      <c r="I442" s="49">
        <f t="shared" si="34"/>
        <v>2.3587200000000004</v>
      </c>
      <c r="J442" s="68">
        <f t="shared" si="35"/>
        <v>1.08</v>
      </c>
      <c r="K442" s="16"/>
    </row>
    <row r="443" spans="1:11" s="15" customFormat="1" ht="12.75">
      <c r="A443" s="17" t="s">
        <v>131</v>
      </c>
      <c r="B443" s="17" t="s">
        <v>337</v>
      </c>
      <c r="C443" s="24" t="s">
        <v>1010</v>
      </c>
      <c r="D443" s="45">
        <v>90258017899</v>
      </c>
      <c r="E443" s="25" t="s">
        <v>588</v>
      </c>
      <c r="F443" s="45">
        <v>25</v>
      </c>
      <c r="G443" s="49">
        <v>2.1</v>
      </c>
      <c r="H443" s="49">
        <f t="shared" si="33"/>
        <v>2.184</v>
      </c>
      <c r="I443" s="49">
        <f t="shared" si="34"/>
        <v>2.3587200000000004</v>
      </c>
      <c r="J443" s="68">
        <f t="shared" si="35"/>
        <v>1.08</v>
      </c>
      <c r="K443" s="16"/>
    </row>
    <row r="444" spans="1:11" s="15" customFormat="1" ht="12.75">
      <c r="A444" s="17" t="s">
        <v>132</v>
      </c>
      <c r="B444" s="17" t="s">
        <v>338</v>
      </c>
      <c r="C444" s="24" t="s">
        <v>1010</v>
      </c>
      <c r="D444" s="45">
        <v>90258017882</v>
      </c>
      <c r="E444" s="25" t="s">
        <v>588</v>
      </c>
      <c r="F444" s="45">
        <v>25</v>
      </c>
      <c r="G444" s="49">
        <v>2.1</v>
      </c>
      <c r="H444" s="49">
        <f t="shared" si="33"/>
        <v>2.184</v>
      </c>
      <c r="I444" s="49">
        <f t="shared" si="34"/>
        <v>2.3587200000000004</v>
      </c>
      <c r="J444" s="68">
        <f t="shared" si="35"/>
        <v>1.08</v>
      </c>
      <c r="K444" s="16"/>
    </row>
    <row r="445" spans="1:11" s="15" customFormat="1" ht="12.75">
      <c r="A445" s="17" t="s">
        <v>133</v>
      </c>
      <c r="B445" s="17" t="s">
        <v>339</v>
      </c>
      <c r="C445" s="24" t="s">
        <v>1010</v>
      </c>
      <c r="D445" s="45">
        <v>90258017875</v>
      </c>
      <c r="E445" s="25" t="s">
        <v>588</v>
      </c>
      <c r="F445" s="45">
        <v>25</v>
      </c>
      <c r="G445" s="49">
        <v>2.1</v>
      </c>
      <c r="H445" s="49">
        <f t="shared" si="33"/>
        <v>2.184</v>
      </c>
      <c r="I445" s="49">
        <f t="shared" si="34"/>
        <v>2.3587200000000004</v>
      </c>
      <c r="J445" s="68">
        <f t="shared" si="35"/>
        <v>1.08</v>
      </c>
      <c r="K445" s="16"/>
    </row>
    <row r="446" spans="1:11" s="15" customFormat="1" ht="12.75">
      <c r="A446" s="17" t="s">
        <v>134</v>
      </c>
      <c r="B446" s="17" t="s">
        <v>340</v>
      </c>
      <c r="C446" s="24" t="s">
        <v>1010</v>
      </c>
      <c r="D446" s="45">
        <v>90258017868</v>
      </c>
      <c r="E446" s="25" t="s">
        <v>588</v>
      </c>
      <c r="F446" s="45">
        <v>25</v>
      </c>
      <c r="G446" s="49">
        <v>2.1</v>
      </c>
      <c r="H446" s="49">
        <f t="shared" si="33"/>
        <v>2.184</v>
      </c>
      <c r="I446" s="49">
        <f t="shared" si="34"/>
        <v>2.3587200000000004</v>
      </c>
      <c r="J446" s="68">
        <f t="shared" si="35"/>
        <v>1.08</v>
      </c>
      <c r="K446" s="16"/>
    </row>
    <row r="447" spans="1:11" s="15" customFormat="1" ht="12.75">
      <c r="A447" s="17" t="s">
        <v>135</v>
      </c>
      <c r="B447" s="17" t="s">
        <v>341</v>
      </c>
      <c r="C447" s="24" t="s">
        <v>1010</v>
      </c>
      <c r="D447" s="45">
        <v>90258017851</v>
      </c>
      <c r="E447" s="25" t="s">
        <v>588</v>
      </c>
      <c r="F447" s="45">
        <v>25</v>
      </c>
      <c r="G447" s="49">
        <v>2.1</v>
      </c>
      <c r="H447" s="49">
        <f t="shared" si="33"/>
        <v>2.184</v>
      </c>
      <c r="I447" s="49">
        <f t="shared" si="34"/>
        <v>2.3587200000000004</v>
      </c>
      <c r="J447" s="68">
        <f t="shared" si="35"/>
        <v>1.08</v>
      </c>
      <c r="K447" s="16"/>
    </row>
    <row r="448" spans="1:11" s="15" customFormat="1" ht="12.75">
      <c r="A448" s="17" t="s">
        <v>136</v>
      </c>
      <c r="B448" s="17" t="s">
        <v>342</v>
      </c>
      <c r="C448" s="24" t="s">
        <v>1010</v>
      </c>
      <c r="D448" s="45">
        <v>90258017967</v>
      </c>
      <c r="E448" s="25" t="s">
        <v>588</v>
      </c>
      <c r="F448" s="45">
        <v>25</v>
      </c>
      <c r="G448" s="49">
        <v>2.1</v>
      </c>
      <c r="H448" s="49">
        <f t="shared" si="33"/>
        <v>2.184</v>
      </c>
      <c r="I448" s="49">
        <f t="shared" si="34"/>
        <v>2.3587200000000004</v>
      </c>
      <c r="J448" s="68">
        <f t="shared" si="35"/>
        <v>1.08</v>
      </c>
      <c r="K448" s="16"/>
    </row>
    <row r="449" spans="1:11" s="15" customFormat="1" ht="12.75">
      <c r="A449" s="17" t="s">
        <v>137</v>
      </c>
      <c r="B449" s="17" t="s">
        <v>343</v>
      </c>
      <c r="C449" s="24" t="s">
        <v>1010</v>
      </c>
      <c r="D449" s="45">
        <v>90258017950</v>
      </c>
      <c r="E449" s="25" t="s">
        <v>588</v>
      </c>
      <c r="F449" s="45">
        <v>25</v>
      </c>
      <c r="G449" s="49">
        <v>2.1</v>
      </c>
      <c r="H449" s="49">
        <f t="shared" si="33"/>
        <v>2.184</v>
      </c>
      <c r="I449" s="49">
        <f t="shared" si="34"/>
        <v>2.3587200000000004</v>
      </c>
      <c r="J449" s="68">
        <f t="shared" si="35"/>
        <v>1.08</v>
      </c>
      <c r="K449" s="16"/>
    </row>
    <row r="450" spans="1:11" s="15" customFormat="1" ht="12.75">
      <c r="A450" s="17" t="s">
        <v>138</v>
      </c>
      <c r="B450" s="17" t="s">
        <v>344</v>
      </c>
      <c r="C450" s="24" t="s">
        <v>1010</v>
      </c>
      <c r="D450" s="45">
        <v>90258017943</v>
      </c>
      <c r="E450" s="25" t="s">
        <v>588</v>
      </c>
      <c r="F450" s="45">
        <v>25</v>
      </c>
      <c r="G450" s="49">
        <v>2.1</v>
      </c>
      <c r="H450" s="49">
        <f t="shared" si="33"/>
        <v>2.184</v>
      </c>
      <c r="I450" s="49">
        <f t="shared" si="34"/>
        <v>2.3587200000000004</v>
      </c>
      <c r="J450" s="68">
        <f t="shared" si="35"/>
        <v>1.08</v>
      </c>
      <c r="K450" s="16"/>
    </row>
    <row r="451" spans="1:11" s="15" customFormat="1" ht="12.75">
      <c r="A451" s="17" t="s">
        <v>139</v>
      </c>
      <c r="B451" s="17" t="s">
        <v>345</v>
      </c>
      <c r="C451" s="24" t="s">
        <v>1010</v>
      </c>
      <c r="D451" s="45">
        <v>90258017936</v>
      </c>
      <c r="E451" s="25" t="s">
        <v>588</v>
      </c>
      <c r="F451" s="45">
        <v>25</v>
      </c>
      <c r="G451" s="49">
        <v>2.1</v>
      </c>
      <c r="H451" s="49">
        <f t="shared" si="33"/>
        <v>2.184</v>
      </c>
      <c r="I451" s="49">
        <f t="shared" si="34"/>
        <v>2.3587200000000004</v>
      </c>
      <c r="J451" s="68">
        <f t="shared" si="35"/>
        <v>1.08</v>
      </c>
      <c r="K451" s="16"/>
    </row>
    <row r="452" spans="1:11" s="15" customFormat="1" ht="12.75">
      <c r="A452" s="17" t="s">
        <v>140</v>
      </c>
      <c r="B452" s="17" t="s">
        <v>346</v>
      </c>
      <c r="C452" s="24" t="s">
        <v>1010</v>
      </c>
      <c r="D452" s="45">
        <v>90258017929</v>
      </c>
      <c r="E452" s="25" t="s">
        <v>588</v>
      </c>
      <c r="F452" s="45">
        <v>25</v>
      </c>
      <c r="G452" s="49">
        <v>2.1</v>
      </c>
      <c r="H452" s="49">
        <f t="shared" si="33"/>
        <v>2.184</v>
      </c>
      <c r="I452" s="49">
        <f t="shared" si="34"/>
        <v>2.3587200000000004</v>
      </c>
      <c r="J452" s="68">
        <f t="shared" si="35"/>
        <v>1.08</v>
      </c>
      <c r="K452" s="16"/>
    </row>
    <row r="453" spans="1:11" s="15" customFormat="1" ht="12.75">
      <c r="A453" s="17" t="s">
        <v>141</v>
      </c>
      <c r="B453" s="17" t="s">
        <v>347</v>
      </c>
      <c r="C453" s="24" t="s">
        <v>1010</v>
      </c>
      <c r="D453" s="45">
        <v>90258017912</v>
      </c>
      <c r="E453" s="25" t="s">
        <v>588</v>
      </c>
      <c r="F453" s="45">
        <v>25</v>
      </c>
      <c r="G453" s="49">
        <v>2.1</v>
      </c>
      <c r="H453" s="49">
        <f t="shared" si="33"/>
        <v>2.184</v>
      </c>
      <c r="I453" s="49">
        <f t="shared" si="34"/>
        <v>2.3587200000000004</v>
      </c>
      <c r="J453" s="68">
        <f t="shared" si="35"/>
        <v>1.08</v>
      </c>
      <c r="K453" s="16"/>
    </row>
    <row r="454" spans="1:11" s="15" customFormat="1" ht="12.75">
      <c r="A454" s="17" t="s">
        <v>142</v>
      </c>
      <c r="B454" s="17" t="s">
        <v>348</v>
      </c>
      <c r="C454" s="24" t="s">
        <v>1010</v>
      </c>
      <c r="D454" s="45">
        <v>90258034117</v>
      </c>
      <c r="E454" s="25" t="s">
        <v>588</v>
      </c>
      <c r="F454" s="45">
        <v>25</v>
      </c>
      <c r="G454" s="49">
        <v>2.1</v>
      </c>
      <c r="H454" s="49">
        <f t="shared" si="33"/>
        <v>2.184</v>
      </c>
      <c r="I454" s="49">
        <f t="shared" si="34"/>
        <v>2.3587200000000004</v>
      </c>
      <c r="J454" s="68">
        <f t="shared" si="35"/>
        <v>1.08</v>
      </c>
      <c r="K454" s="16"/>
    </row>
    <row r="455" spans="1:11" s="15" customFormat="1" ht="12.75">
      <c r="A455" s="17" t="s">
        <v>143</v>
      </c>
      <c r="B455" s="17" t="s">
        <v>349</v>
      </c>
      <c r="C455" s="24" t="s">
        <v>1010</v>
      </c>
      <c r="D455" s="45">
        <v>90258034056</v>
      </c>
      <c r="E455" s="25" t="s">
        <v>588</v>
      </c>
      <c r="F455" s="45">
        <v>25</v>
      </c>
      <c r="G455" s="49">
        <v>2.1</v>
      </c>
      <c r="H455" s="49">
        <f t="shared" si="33"/>
        <v>2.184</v>
      </c>
      <c r="I455" s="49">
        <f t="shared" si="34"/>
        <v>2.3587200000000004</v>
      </c>
      <c r="J455" s="68">
        <f t="shared" si="35"/>
        <v>1.08</v>
      </c>
      <c r="K455" s="16"/>
    </row>
    <row r="456" spans="1:11" s="15" customFormat="1" ht="12.75">
      <c r="A456" s="17" t="s">
        <v>144</v>
      </c>
      <c r="B456" s="17" t="s">
        <v>350</v>
      </c>
      <c r="C456" s="24" t="s">
        <v>1010</v>
      </c>
      <c r="D456" s="45">
        <v>90258018001</v>
      </c>
      <c r="E456" s="25" t="s">
        <v>588</v>
      </c>
      <c r="F456" s="45">
        <v>25</v>
      </c>
      <c r="G456" s="49">
        <v>2.1</v>
      </c>
      <c r="H456" s="49">
        <f t="shared" si="33"/>
        <v>2.184</v>
      </c>
      <c r="I456" s="49">
        <f t="shared" si="34"/>
        <v>2.3587200000000004</v>
      </c>
      <c r="J456" s="68">
        <f t="shared" si="35"/>
        <v>1.08</v>
      </c>
      <c r="K456" s="16"/>
    </row>
    <row r="457" spans="1:11" s="15" customFormat="1" ht="12.75">
      <c r="A457" s="17" t="s">
        <v>145</v>
      </c>
      <c r="B457" s="17" t="s">
        <v>351</v>
      </c>
      <c r="C457" s="24" t="s">
        <v>1010</v>
      </c>
      <c r="D457" s="45">
        <v>90258017998</v>
      </c>
      <c r="E457" s="25" t="s">
        <v>588</v>
      </c>
      <c r="F457" s="45">
        <v>25</v>
      </c>
      <c r="G457" s="49">
        <v>2.1</v>
      </c>
      <c r="H457" s="49">
        <f t="shared" si="33"/>
        <v>2.184</v>
      </c>
      <c r="I457" s="49">
        <f t="shared" si="34"/>
        <v>2.3587200000000004</v>
      </c>
      <c r="J457" s="68">
        <f t="shared" si="35"/>
        <v>1.08</v>
      </c>
      <c r="K457" s="16"/>
    </row>
    <row r="458" spans="1:11" s="15" customFormat="1" ht="12.75">
      <c r="A458" s="17" t="s">
        <v>146</v>
      </c>
      <c r="B458" s="17" t="s">
        <v>352</v>
      </c>
      <c r="C458" s="24" t="s">
        <v>1010</v>
      </c>
      <c r="D458" s="45">
        <v>90258017981</v>
      </c>
      <c r="E458" s="25" t="s">
        <v>588</v>
      </c>
      <c r="F458" s="45">
        <v>25</v>
      </c>
      <c r="G458" s="49">
        <v>2.1</v>
      </c>
      <c r="H458" s="49">
        <f t="shared" si="33"/>
        <v>2.184</v>
      </c>
      <c r="I458" s="49">
        <f t="shared" si="34"/>
        <v>2.3587200000000004</v>
      </c>
      <c r="J458" s="68">
        <f t="shared" si="35"/>
        <v>1.08</v>
      </c>
      <c r="K458" s="16"/>
    </row>
    <row r="459" spans="1:11" ht="12.75">
      <c r="A459" s="17" t="s">
        <v>147</v>
      </c>
      <c r="B459" s="17" t="s">
        <v>353</v>
      </c>
      <c r="C459" s="24" t="s">
        <v>1010</v>
      </c>
      <c r="D459" s="45">
        <v>90258017974</v>
      </c>
      <c r="E459" s="25" t="s">
        <v>588</v>
      </c>
      <c r="F459" s="45">
        <v>25</v>
      </c>
      <c r="G459" s="49">
        <v>2.1</v>
      </c>
      <c r="H459" s="49">
        <f t="shared" si="33"/>
        <v>2.184</v>
      </c>
      <c r="I459" s="49">
        <f t="shared" si="34"/>
        <v>2.3587200000000004</v>
      </c>
      <c r="J459" s="68">
        <f t="shared" si="35"/>
        <v>1.08</v>
      </c>
      <c r="K459" s="2"/>
    </row>
    <row r="460" spans="1:11" ht="12.75">
      <c r="A460" s="17" t="s">
        <v>148</v>
      </c>
      <c r="B460" s="17" t="s">
        <v>154</v>
      </c>
      <c r="C460" s="24" t="s">
        <v>1010</v>
      </c>
      <c r="D460" s="45">
        <v>90258018063</v>
      </c>
      <c r="E460" s="25" t="s">
        <v>588</v>
      </c>
      <c r="F460" s="45">
        <v>25</v>
      </c>
      <c r="G460" s="49">
        <v>2.1</v>
      </c>
      <c r="H460" s="49">
        <f t="shared" si="33"/>
        <v>2.184</v>
      </c>
      <c r="I460" s="49">
        <f t="shared" si="34"/>
        <v>2.3587200000000004</v>
      </c>
      <c r="J460" s="68">
        <f t="shared" si="35"/>
        <v>1.08</v>
      </c>
      <c r="K460" s="2"/>
    </row>
    <row r="461" spans="1:11" ht="12.75">
      <c r="A461" s="17" t="s">
        <v>149</v>
      </c>
      <c r="B461" s="17" t="s">
        <v>155</v>
      </c>
      <c r="C461" s="24" t="s">
        <v>1010</v>
      </c>
      <c r="D461" s="45">
        <v>90258018056</v>
      </c>
      <c r="E461" s="25" t="s">
        <v>588</v>
      </c>
      <c r="F461" s="45">
        <v>25</v>
      </c>
      <c r="G461" s="49">
        <v>2.1</v>
      </c>
      <c r="H461" s="49">
        <f t="shared" si="33"/>
        <v>2.184</v>
      </c>
      <c r="I461" s="49">
        <f t="shared" si="34"/>
        <v>2.3587200000000004</v>
      </c>
      <c r="J461" s="68">
        <f t="shared" si="35"/>
        <v>1.08</v>
      </c>
      <c r="K461" s="2"/>
    </row>
    <row r="462" spans="1:11" ht="12.75">
      <c r="A462" s="17" t="s">
        <v>150</v>
      </c>
      <c r="B462" s="17" t="s">
        <v>156</v>
      </c>
      <c r="C462" s="24" t="s">
        <v>1010</v>
      </c>
      <c r="D462" s="45">
        <v>90258018049</v>
      </c>
      <c r="E462" s="25" t="s">
        <v>588</v>
      </c>
      <c r="F462" s="45">
        <v>25</v>
      </c>
      <c r="G462" s="49">
        <v>2.1</v>
      </c>
      <c r="H462" s="49">
        <f t="shared" si="33"/>
        <v>2.184</v>
      </c>
      <c r="I462" s="49">
        <f t="shared" si="34"/>
        <v>2.3587200000000004</v>
      </c>
      <c r="J462" s="68">
        <f t="shared" si="35"/>
        <v>1.08</v>
      </c>
      <c r="K462" s="2"/>
    </row>
    <row r="463" spans="1:11" ht="12.75">
      <c r="A463" s="17" t="s">
        <v>151</v>
      </c>
      <c r="B463" s="17" t="s">
        <v>157</v>
      </c>
      <c r="C463" s="24" t="s">
        <v>1010</v>
      </c>
      <c r="D463" s="45">
        <v>90258018070</v>
      </c>
      <c r="E463" s="25" t="s">
        <v>588</v>
      </c>
      <c r="F463" s="45">
        <v>25</v>
      </c>
      <c r="G463" s="49">
        <v>2.1</v>
      </c>
      <c r="H463" s="49">
        <f t="shared" si="33"/>
        <v>2.184</v>
      </c>
      <c r="I463" s="49">
        <f t="shared" si="34"/>
        <v>2.3587200000000004</v>
      </c>
      <c r="J463" s="68">
        <f t="shared" si="35"/>
        <v>1.08</v>
      </c>
      <c r="K463" s="2"/>
    </row>
    <row r="464" spans="1:11" ht="12.75">
      <c r="A464" s="17" t="s">
        <v>152</v>
      </c>
      <c r="B464" s="17" t="s">
        <v>158</v>
      </c>
      <c r="C464" s="24" t="s">
        <v>1010</v>
      </c>
      <c r="D464" s="45">
        <v>90258018087</v>
      </c>
      <c r="E464" s="25" t="s">
        <v>588</v>
      </c>
      <c r="F464" s="45">
        <v>25</v>
      </c>
      <c r="G464" s="49">
        <v>2.1</v>
      </c>
      <c r="H464" s="49">
        <f t="shared" si="33"/>
        <v>2.184</v>
      </c>
      <c r="I464" s="49">
        <f t="shared" si="34"/>
        <v>2.3587200000000004</v>
      </c>
      <c r="J464" s="68">
        <f t="shared" si="35"/>
        <v>1.08</v>
      </c>
      <c r="K464" s="2"/>
    </row>
    <row r="465" spans="1:11" ht="12.75">
      <c r="A465" s="17" t="s">
        <v>153</v>
      </c>
      <c r="B465" s="17" t="s">
        <v>159</v>
      </c>
      <c r="C465" s="24" t="s">
        <v>1010</v>
      </c>
      <c r="D465" s="45">
        <v>90258034179</v>
      </c>
      <c r="E465" s="25" t="s">
        <v>588</v>
      </c>
      <c r="F465" s="45">
        <v>25</v>
      </c>
      <c r="G465" s="49">
        <v>2.1</v>
      </c>
      <c r="H465" s="49">
        <f t="shared" si="33"/>
        <v>2.184</v>
      </c>
      <c r="I465" s="49">
        <f t="shared" si="34"/>
        <v>2.3587200000000004</v>
      </c>
      <c r="J465" s="68">
        <f t="shared" si="35"/>
        <v>1.08</v>
      </c>
      <c r="K465" s="2"/>
    </row>
    <row r="466" spans="1:11" ht="12.75">
      <c r="A466" s="3"/>
      <c r="F466" s="45"/>
      <c r="G466" s="30"/>
      <c r="H466" s="30"/>
      <c r="I466" s="30"/>
      <c r="J466" s="66"/>
      <c r="K466" s="2"/>
    </row>
    <row r="467" spans="1:11" s="17" customFormat="1" ht="12.75">
      <c r="A467" s="22" t="s">
        <v>646</v>
      </c>
      <c r="B467"/>
      <c r="C467"/>
      <c r="D467" s="32"/>
      <c r="E467" s="32"/>
      <c r="F467" s="45"/>
      <c r="G467" s="30"/>
      <c r="H467" s="30"/>
      <c r="I467" s="30"/>
      <c r="J467" s="66"/>
      <c r="K467" s="18"/>
    </row>
    <row r="468" spans="1:11" s="17" customFormat="1" ht="12.75">
      <c r="A468" s="84" t="s">
        <v>642</v>
      </c>
      <c r="B468" s="23" t="s">
        <v>35</v>
      </c>
      <c r="C468" s="29" t="s">
        <v>1008</v>
      </c>
      <c r="D468" s="29" t="s">
        <v>1007</v>
      </c>
      <c r="E468" s="29" t="s">
        <v>36</v>
      </c>
      <c r="F468" s="29" t="s">
        <v>1072</v>
      </c>
      <c r="G468" s="52" t="s">
        <v>1214</v>
      </c>
      <c r="H468" s="52"/>
      <c r="I468" s="52"/>
      <c r="J468" s="54"/>
      <c r="K468" s="35" t="s">
        <v>871</v>
      </c>
    </row>
    <row r="469" spans="1:11" s="17" customFormat="1" ht="12.75">
      <c r="A469" s="24" t="s">
        <v>1056</v>
      </c>
      <c r="B469" s="21" t="s">
        <v>600</v>
      </c>
      <c r="C469" s="24" t="s">
        <v>1010</v>
      </c>
      <c r="D469" s="45">
        <v>90258019428</v>
      </c>
      <c r="E469" s="25" t="s">
        <v>588</v>
      </c>
      <c r="F469" s="45">
        <v>50</v>
      </c>
      <c r="G469" s="49">
        <v>3.82</v>
      </c>
      <c r="H469" s="49">
        <f aca="true" t="shared" si="36" ref="H469:H483">G469*1.04</f>
        <v>3.9728</v>
      </c>
      <c r="I469" s="49">
        <f>H469*1.1</f>
        <v>4.370080000000001</v>
      </c>
      <c r="J469" s="68">
        <f aca="true" t="shared" si="37" ref="J469:J478">I469/H469</f>
        <v>1.1</v>
      </c>
      <c r="K469" s="18"/>
    </row>
    <row r="470" spans="1:11" s="17" customFormat="1" ht="12.75">
      <c r="A470" s="24" t="s">
        <v>1057</v>
      </c>
      <c r="B470" s="21" t="s">
        <v>602</v>
      </c>
      <c r="C470" s="24" t="s">
        <v>1010</v>
      </c>
      <c r="D470" s="45">
        <v>90258019220</v>
      </c>
      <c r="E470" s="25" t="s">
        <v>588</v>
      </c>
      <c r="F470" s="45">
        <v>50</v>
      </c>
      <c r="G470" s="49">
        <v>3.87</v>
      </c>
      <c r="H470" s="49">
        <f t="shared" si="36"/>
        <v>4.0248</v>
      </c>
      <c r="I470" s="49">
        <f>H470*1.12</f>
        <v>4.507776000000001</v>
      </c>
      <c r="J470" s="68">
        <f t="shared" si="37"/>
        <v>1.12</v>
      </c>
      <c r="K470" s="18"/>
    </row>
    <row r="471" spans="1:11" s="17" customFormat="1" ht="12.75">
      <c r="A471" s="24" t="s">
        <v>1058</v>
      </c>
      <c r="B471" s="21" t="s">
        <v>603</v>
      </c>
      <c r="C471" s="24" t="s">
        <v>1010</v>
      </c>
      <c r="D471" s="45">
        <v>90258019237</v>
      </c>
      <c r="E471" s="25" t="s">
        <v>588</v>
      </c>
      <c r="F471" s="45">
        <v>50</v>
      </c>
      <c r="G471" s="49">
        <v>3.94</v>
      </c>
      <c r="H471" s="49">
        <f t="shared" si="36"/>
        <v>4.0976</v>
      </c>
      <c r="I471" s="49">
        <f>H471*1.12</f>
        <v>4.5893120000000005</v>
      </c>
      <c r="J471" s="68">
        <f>I471/H471</f>
        <v>1.12</v>
      </c>
      <c r="K471" s="18"/>
    </row>
    <row r="472" spans="1:11" s="17" customFormat="1" ht="12.75">
      <c r="A472" s="44" t="s">
        <v>1084</v>
      </c>
      <c r="B472" s="21" t="s">
        <v>1086</v>
      </c>
      <c r="C472" s="24" t="s">
        <v>1010</v>
      </c>
      <c r="D472" s="45">
        <v>90258019251</v>
      </c>
      <c r="E472" s="25" t="s">
        <v>588</v>
      </c>
      <c r="F472" s="45">
        <v>50</v>
      </c>
      <c r="G472" s="49">
        <v>15.31</v>
      </c>
      <c r="H472" s="49">
        <f t="shared" si="36"/>
        <v>15.922400000000001</v>
      </c>
      <c r="I472" s="49">
        <f>H472*1.12</f>
        <v>17.833088000000004</v>
      </c>
      <c r="J472" s="68">
        <f>I472/H472</f>
        <v>1.12</v>
      </c>
      <c r="K472" s="18"/>
    </row>
    <row r="473" spans="1:11" s="17" customFormat="1" ht="12.75">
      <c r="A473" s="24" t="s">
        <v>1085</v>
      </c>
      <c r="B473" s="21" t="s">
        <v>1087</v>
      </c>
      <c r="C473" s="24" t="s">
        <v>1010</v>
      </c>
      <c r="D473" s="45">
        <v>90258019275</v>
      </c>
      <c r="E473" s="25" t="s">
        <v>588</v>
      </c>
      <c r="F473" s="45">
        <v>25</v>
      </c>
      <c r="G473" s="49">
        <v>21.63</v>
      </c>
      <c r="H473" s="49">
        <f t="shared" si="36"/>
        <v>22.4952</v>
      </c>
      <c r="I473" s="49">
        <f>H473*1.2</f>
        <v>26.99424</v>
      </c>
      <c r="J473" s="68">
        <f t="shared" si="37"/>
        <v>1.2</v>
      </c>
      <c r="K473" s="18"/>
    </row>
    <row r="474" spans="1:11" s="17" customFormat="1" ht="12.75">
      <c r="A474" s="24" t="s">
        <v>1059</v>
      </c>
      <c r="B474" s="21" t="s">
        <v>113</v>
      </c>
      <c r="C474" s="24" t="s">
        <v>1010</v>
      </c>
      <c r="D474" s="45">
        <v>90258019985</v>
      </c>
      <c r="E474" s="25" t="s">
        <v>588</v>
      </c>
      <c r="F474" s="45">
        <v>100</v>
      </c>
      <c r="G474" s="49">
        <v>1.7</v>
      </c>
      <c r="H474" s="49">
        <f t="shared" si="36"/>
        <v>1.768</v>
      </c>
      <c r="I474" s="49">
        <f>H474*1.06</f>
        <v>1.8740800000000002</v>
      </c>
      <c r="J474" s="68">
        <f t="shared" si="37"/>
        <v>1.06</v>
      </c>
      <c r="K474" s="18"/>
    </row>
    <row r="475" spans="1:11" s="17" customFormat="1" ht="12.75">
      <c r="A475" s="21" t="s">
        <v>591</v>
      </c>
      <c r="B475" s="21" t="s">
        <v>601</v>
      </c>
      <c r="C475" s="24" t="s">
        <v>1010</v>
      </c>
      <c r="D475" s="45">
        <v>9025805461</v>
      </c>
      <c r="E475" s="25" t="s">
        <v>588</v>
      </c>
      <c r="F475" s="45">
        <v>50</v>
      </c>
      <c r="G475" s="49">
        <v>4.25</v>
      </c>
      <c r="H475" s="49">
        <f t="shared" si="36"/>
        <v>4.42</v>
      </c>
      <c r="I475" s="49">
        <f>H475*1.1</f>
        <v>4.862</v>
      </c>
      <c r="J475" s="68">
        <f t="shared" si="37"/>
        <v>1.1</v>
      </c>
      <c r="K475" s="18"/>
    </row>
    <row r="476" spans="1:11" s="17" customFormat="1" ht="12.75">
      <c r="A476" s="44" t="s">
        <v>592</v>
      </c>
      <c r="B476" s="44" t="s">
        <v>598</v>
      </c>
      <c r="C476" s="44" t="s">
        <v>1010</v>
      </c>
      <c r="D476" s="45">
        <v>9025805462</v>
      </c>
      <c r="E476" s="45" t="s">
        <v>588</v>
      </c>
      <c r="F476" s="45">
        <v>50</v>
      </c>
      <c r="G476" s="49">
        <v>4.25</v>
      </c>
      <c r="H476" s="49">
        <f t="shared" si="36"/>
        <v>4.42</v>
      </c>
      <c r="I476" s="49">
        <f>H476*1.1</f>
        <v>4.862</v>
      </c>
      <c r="J476" s="68">
        <f t="shared" si="37"/>
        <v>1.1</v>
      </c>
      <c r="K476" s="18"/>
    </row>
    <row r="477" spans="1:11" s="17" customFormat="1" ht="12.75">
      <c r="A477" s="44" t="s">
        <v>593</v>
      </c>
      <c r="B477" s="44" t="s">
        <v>599</v>
      </c>
      <c r="C477" s="44" t="s">
        <v>1010</v>
      </c>
      <c r="D477" s="45">
        <v>9025805463</v>
      </c>
      <c r="E477" s="45" t="s">
        <v>588</v>
      </c>
      <c r="F477" s="45">
        <v>50</v>
      </c>
      <c r="G477" s="49">
        <v>4.25</v>
      </c>
      <c r="H477" s="49">
        <f t="shared" si="36"/>
        <v>4.42</v>
      </c>
      <c r="I477" s="49">
        <f>H477*1.1</f>
        <v>4.862</v>
      </c>
      <c r="J477" s="68">
        <f t="shared" si="37"/>
        <v>1.1</v>
      </c>
      <c r="K477" s="18"/>
    </row>
    <row r="478" spans="1:11" s="17" customFormat="1" ht="12.75">
      <c r="A478" s="44" t="s">
        <v>735</v>
      </c>
      <c r="B478" s="44" t="s">
        <v>739</v>
      </c>
      <c r="C478" s="44" t="s">
        <v>1010</v>
      </c>
      <c r="D478" s="45">
        <v>90258041603</v>
      </c>
      <c r="E478" s="45" t="s">
        <v>587</v>
      </c>
      <c r="F478" s="45">
        <v>100</v>
      </c>
      <c r="G478" s="49">
        <v>2.48</v>
      </c>
      <c r="H478" s="49">
        <f t="shared" si="36"/>
        <v>2.5792</v>
      </c>
      <c r="I478" s="49">
        <f aca="true" t="shared" si="38" ref="I478:I483">H478*1.06</f>
        <v>2.7339520000000004</v>
      </c>
      <c r="J478" s="68">
        <f t="shared" si="37"/>
        <v>1.06</v>
      </c>
      <c r="K478" s="18"/>
    </row>
    <row r="479" spans="1:11" s="17" customFormat="1" ht="12.75">
      <c r="A479" s="44" t="s">
        <v>736</v>
      </c>
      <c r="B479" s="44" t="s">
        <v>740</v>
      </c>
      <c r="C479" s="44" t="s">
        <v>1010</v>
      </c>
      <c r="D479" s="45">
        <v>90258043201</v>
      </c>
      <c r="E479" s="45" t="s">
        <v>587</v>
      </c>
      <c r="F479" s="45">
        <v>50</v>
      </c>
      <c r="G479" s="49">
        <v>1.21</v>
      </c>
      <c r="H479" s="49">
        <f t="shared" si="36"/>
        <v>1.2584</v>
      </c>
      <c r="I479" s="49">
        <f t="shared" si="38"/>
        <v>1.333904</v>
      </c>
      <c r="J479" s="68">
        <f>I479/H479</f>
        <v>1.06</v>
      </c>
      <c r="K479" s="18"/>
    </row>
    <row r="480" spans="1:11" s="17" customFormat="1" ht="12.75">
      <c r="A480" s="44" t="s">
        <v>737</v>
      </c>
      <c r="B480" s="64" t="s">
        <v>818</v>
      </c>
      <c r="C480" s="44" t="s">
        <v>1010</v>
      </c>
      <c r="D480" s="45">
        <v>90258036494</v>
      </c>
      <c r="E480" s="45" t="s">
        <v>587</v>
      </c>
      <c r="F480" s="45">
        <v>50</v>
      </c>
      <c r="G480" s="49">
        <v>0.69</v>
      </c>
      <c r="H480" s="49">
        <f t="shared" si="36"/>
        <v>0.7176</v>
      </c>
      <c r="I480" s="49">
        <f t="shared" si="38"/>
        <v>0.7606560000000001</v>
      </c>
      <c r="J480" s="68">
        <f>I480/H480</f>
        <v>1.06</v>
      </c>
      <c r="K480" s="13" t="s">
        <v>776</v>
      </c>
    </row>
    <row r="481" spans="1:11" s="17" customFormat="1" ht="12.75">
      <c r="A481" s="44" t="s">
        <v>738</v>
      </c>
      <c r="B481" s="44" t="s">
        <v>741</v>
      </c>
      <c r="C481" s="44" t="s">
        <v>1010</v>
      </c>
      <c r="D481" s="45"/>
      <c r="E481" s="45" t="s">
        <v>587</v>
      </c>
      <c r="F481" s="45">
        <v>20</v>
      </c>
      <c r="G481" s="49">
        <v>0.23</v>
      </c>
      <c r="H481" s="49">
        <f t="shared" si="36"/>
        <v>0.23920000000000002</v>
      </c>
      <c r="I481" s="49">
        <f t="shared" si="38"/>
        <v>0.25355200000000006</v>
      </c>
      <c r="J481" s="68">
        <f>I481/H481</f>
        <v>1.06</v>
      </c>
      <c r="K481" s="18"/>
    </row>
    <row r="482" spans="1:11" s="17" customFormat="1" ht="12.75">
      <c r="A482" s="44" t="s">
        <v>160</v>
      </c>
      <c r="B482" s="44" t="s">
        <v>161</v>
      </c>
      <c r="C482" s="44" t="s">
        <v>1010</v>
      </c>
      <c r="D482" s="45">
        <v>90258009467</v>
      </c>
      <c r="E482" s="45" t="s">
        <v>587</v>
      </c>
      <c r="F482" s="45">
        <v>10</v>
      </c>
      <c r="G482" s="49">
        <v>1.96</v>
      </c>
      <c r="H482" s="49">
        <f t="shared" si="36"/>
        <v>2.0384</v>
      </c>
      <c r="I482" s="49">
        <f t="shared" si="38"/>
        <v>2.1607040000000004</v>
      </c>
      <c r="J482" s="68">
        <f>I482/H482</f>
        <v>1.06</v>
      </c>
      <c r="K482" s="18"/>
    </row>
    <row r="483" spans="1:11" s="24" customFormat="1" ht="12.75">
      <c r="A483" s="44" t="s">
        <v>162</v>
      </c>
      <c r="B483" s="44" t="s">
        <v>891</v>
      </c>
      <c r="C483" s="44" t="s">
        <v>1010</v>
      </c>
      <c r="D483" s="45">
        <v>90258009450</v>
      </c>
      <c r="E483" s="45" t="s">
        <v>587</v>
      </c>
      <c r="F483" s="45">
        <v>10</v>
      </c>
      <c r="G483" s="49">
        <v>1.96</v>
      </c>
      <c r="H483" s="49">
        <f t="shared" si="36"/>
        <v>2.0384</v>
      </c>
      <c r="I483" s="49">
        <f t="shared" si="38"/>
        <v>2.1607040000000004</v>
      </c>
      <c r="J483" s="68">
        <f>I483/H483</f>
        <v>1.06</v>
      </c>
      <c r="K483" s="26"/>
    </row>
    <row r="484" spans="4:11" s="57" customFormat="1" ht="12.75">
      <c r="D484" s="58"/>
      <c r="E484" s="58"/>
      <c r="F484" s="58"/>
      <c r="G484" s="61"/>
      <c r="H484" s="61"/>
      <c r="I484" s="61"/>
      <c r="J484" s="69"/>
      <c r="K484" s="59"/>
    </row>
    <row r="485" spans="1:11" s="17" customFormat="1" ht="12.75">
      <c r="A485" s="44"/>
      <c r="B485" s="44"/>
      <c r="C485" s="44"/>
      <c r="D485" s="45"/>
      <c r="E485" s="44"/>
      <c r="F485" s="45"/>
      <c r="G485" s="30"/>
      <c r="H485" s="30"/>
      <c r="I485" s="30"/>
      <c r="J485" s="66"/>
      <c r="K485" s="18"/>
    </row>
    <row r="486" spans="1:11" s="17" customFormat="1" ht="12.75">
      <c r="A486" s="22" t="s">
        <v>645</v>
      </c>
      <c r="B486"/>
      <c r="C486"/>
      <c r="D486" s="32"/>
      <c r="E486" s="32"/>
      <c r="F486" s="45"/>
      <c r="G486" s="30"/>
      <c r="H486" s="30"/>
      <c r="I486" s="30"/>
      <c r="J486" s="66"/>
      <c r="K486" s="18"/>
    </row>
    <row r="487" spans="1:11" s="17" customFormat="1" ht="12.75">
      <c r="A487" s="84" t="s">
        <v>642</v>
      </c>
      <c r="B487" s="23" t="s">
        <v>35</v>
      </c>
      <c r="C487" s="29" t="s">
        <v>1008</v>
      </c>
      <c r="D487" s="29" t="s">
        <v>1007</v>
      </c>
      <c r="E487" s="29" t="s">
        <v>36</v>
      </c>
      <c r="F487" s="29" t="s">
        <v>1072</v>
      </c>
      <c r="G487" s="52" t="s">
        <v>1214</v>
      </c>
      <c r="H487" s="52"/>
      <c r="I487" s="52"/>
      <c r="J487" s="54"/>
      <c r="K487" s="35" t="s">
        <v>871</v>
      </c>
    </row>
    <row r="488" spans="1:11" s="17" customFormat="1" ht="12.75">
      <c r="A488" s="21" t="s">
        <v>114</v>
      </c>
      <c r="B488" s="21" t="s">
        <v>115</v>
      </c>
      <c r="C488" s="24" t="s">
        <v>1010</v>
      </c>
      <c r="D488" s="45">
        <v>90258042822</v>
      </c>
      <c r="E488" s="25" t="s">
        <v>588</v>
      </c>
      <c r="F488" s="45">
        <v>50</v>
      </c>
      <c r="G488" s="49">
        <v>6.76</v>
      </c>
      <c r="H488" s="49">
        <f>G488*1.04</f>
        <v>7.0304</v>
      </c>
      <c r="I488" s="49">
        <f>H488*1.1</f>
        <v>7.733440000000001</v>
      </c>
      <c r="J488" s="68">
        <f>I488/H488</f>
        <v>1.1</v>
      </c>
      <c r="K488" s="13"/>
    </row>
    <row r="489" spans="1:11" s="17" customFormat="1" ht="12.75">
      <c r="A489" s="21" t="s">
        <v>589</v>
      </c>
      <c r="B489" s="21" t="s">
        <v>116</v>
      </c>
      <c r="C489" s="24" t="s">
        <v>1010</v>
      </c>
      <c r="D489" s="45">
        <v>90258042853</v>
      </c>
      <c r="E489" s="25" t="s">
        <v>588</v>
      </c>
      <c r="F489" s="45">
        <v>50</v>
      </c>
      <c r="G489" s="49">
        <v>16.65</v>
      </c>
      <c r="H489" s="49">
        <f>G489*1.04</f>
        <v>17.316</v>
      </c>
      <c r="I489" s="49">
        <f>H489*1.1</f>
        <v>19.0476</v>
      </c>
      <c r="J489" s="68">
        <f>I489/H489</f>
        <v>1.1</v>
      </c>
      <c r="K489" s="13"/>
    </row>
    <row r="490" spans="1:11" s="17" customFormat="1" ht="12.75">
      <c r="A490" s="21" t="s">
        <v>590</v>
      </c>
      <c r="B490" s="21" t="s">
        <v>117</v>
      </c>
      <c r="C490" s="24" t="s">
        <v>1010</v>
      </c>
      <c r="D490" s="45">
        <v>90258042877</v>
      </c>
      <c r="E490" s="25" t="s">
        <v>588</v>
      </c>
      <c r="F490" s="45">
        <v>25</v>
      </c>
      <c r="G490" s="49">
        <v>23.63</v>
      </c>
      <c r="H490" s="49">
        <f>G490*1.04</f>
        <v>24.5752</v>
      </c>
      <c r="I490" s="49">
        <f>H490*1.2</f>
        <v>29.490239999999996</v>
      </c>
      <c r="J490" s="68">
        <f>I490/H490</f>
        <v>1.2</v>
      </c>
      <c r="K490" s="13"/>
    </row>
    <row r="491" spans="4:11" s="57" customFormat="1" ht="12.75">
      <c r="D491" s="58"/>
      <c r="E491" s="58"/>
      <c r="F491" s="58"/>
      <c r="G491" s="61"/>
      <c r="H491" s="61"/>
      <c r="I491" s="61"/>
      <c r="J491" s="69"/>
      <c r="K491" s="63"/>
    </row>
    <row r="492" spans="6:11" ht="12.75">
      <c r="F492" s="45"/>
      <c r="G492" s="30"/>
      <c r="H492" s="30"/>
      <c r="I492" s="30"/>
      <c r="J492" s="66"/>
      <c r="K492" s="2"/>
    </row>
    <row r="493" spans="1:11" ht="12.75">
      <c r="A493" s="3" t="s">
        <v>649</v>
      </c>
      <c r="F493" s="45"/>
      <c r="G493" s="30"/>
      <c r="H493" s="30"/>
      <c r="I493" s="30"/>
      <c r="J493" s="66"/>
      <c r="K493" s="2"/>
    </row>
    <row r="494" spans="1:11" ht="12.75">
      <c r="A494" s="84" t="s">
        <v>642</v>
      </c>
      <c r="B494" s="5" t="s">
        <v>35</v>
      </c>
      <c r="C494" s="29" t="s">
        <v>1008</v>
      </c>
      <c r="D494" s="29" t="s">
        <v>1007</v>
      </c>
      <c r="E494" s="29" t="s">
        <v>36</v>
      </c>
      <c r="F494" s="29" t="s">
        <v>1072</v>
      </c>
      <c r="G494" s="52" t="s">
        <v>1214</v>
      </c>
      <c r="H494" s="52"/>
      <c r="I494" s="52"/>
      <c r="J494" s="54"/>
      <c r="K494" s="35" t="s">
        <v>871</v>
      </c>
    </row>
    <row r="495" spans="1:11" ht="12.75">
      <c r="A495" s="1" t="s">
        <v>85</v>
      </c>
      <c r="B495" s="1" t="s">
        <v>86</v>
      </c>
      <c r="C495" s="24" t="s">
        <v>1010</v>
      </c>
      <c r="D495" s="45">
        <v>90258046639</v>
      </c>
      <c r="E495" s="25" t="s">
        <v>588</v>
      </c>
      <c r="F495" s="45">
        <v>100</v>
      </c>
      <c r="G495" s="49">
        <v>3.15</v>
      </c>
      <c r="H495" s="49">
        <f aca="true" t="shared" si="39" ref="H495:H504">G495*1.04</f>
        <v>3.276</v>
      </c>
      <c r="I495" s="49">
        <f>H495*1.06</f>
        <v>3.47256</v>
      </c>
      <c r="J495" s="68">
        <f>I495/H495</f>
        <v>1.06</v>
      </c>
      <c r="K495" s="38"/>
    </row>
    <row r="496" spans="1:11" ht="12.75">
      <c r="A496" s="1" t="s">
        <v>83</v>
      </c>
      <c r="B496" s="1" t="s">
        <v>84</v>
      </c>
      <c r="C496" s="24" t="s">
        <v>1010</v>
      </c>
      <c r="D496" s="45">
        <v>90258046639</v>
      </c>
      <c r="E496" s="25" t="s">
        <v>588</v>
      </c>
      <c r="F496" s="45">
        <v>100</v>
      </c>
      <c r="G496" s="49">
        <v>3.15</v>
      </c>
      <c r="H496" s="49">
        <f t="shared" si="39"/>
        <v>3.276</v>
      </c>
      <c r="I496" s="49">
        <f aca="true" t="shared" si="40" ref="I496:I504">H496*1.06</f>
        <v>3.47256</v>
      </c>
      <c r="J496" s="68">
        <f aca="true" t="shared" si="41" ref="J496:J504">I496/H496</f>
        <v>1.06</v>
      </c>
      <c r="K496" s="38"/>
    </row>
    <row r="497" spans="1:11" ht="12.75">
      <c r="A497" s="1" t="s">
        <v>87</v>
      </c>
      <c r="B497" s="1" t="s">
        <v>88</v>
      </c>
      <c r="C497" s="24" t="s">
        <v>1010</v>
      </c>
      <c r="D497" s="45">
        <v>90258046707</v>
      </c>
      <c r="E497" s="25" t="s">
        <v>588</v>
      </c>
      <c r="F497" s="45">
        <v>100</v>
      </c>
      <c r="G497" s="49">
        <v>3.15</v>
      </c>
      <c r="H497" s="49">
        <f t="shared" si="39"/>
        <v>3.276</v>
      </c>
      <c r="I497" s="49">
        <f t="shared" si="40"/>
        <v>3.47256</v>
      </c>
      <c r="J497" s="68">
        <f t="shared" si="41"/>
        <v>1.06</v>
      </c>
      <c r="K497" s="38"/>
    </row>
    <row r="498" spans="1:11" ht="12.75">
      <c r="A498" s="1" t="s">
        <v>89</v>
      </c>
      <c r="B498" s="1" t="s">
        <v>90</v>
      </c>
      <c r="C498" s="24" t="s">
        <v>1010</v>
      </c>
      <c r="D498" s="45">
        <v>90258046653</v>
      </c>
      <c r="E498" s="25" t="s">
        <v>588</v>
      </c>
      <c r="F498" s="45">
        <v>100</v>
      </c>
      <c r="G498" s="49">
        <v>3.15</v>
      </c>
      <c r="H498" s="49">
        <f t="shared" si="39"/>
        <v>3.276</v>
      </c>
      <c r="I498" s="49">
        <f t="shared" si="40"/>
        <v>3.47256</v>
      </c>
      <c r="J498" s="68">
        <f t="shared" si="41"/>
        <v>1.06</v>
      </c>
      <c r="K498" s="38"/>
    </row>
    <row r="499" spans="1:11" ht="12.75">
      <c r="A499" s="1" t="s">
        <v>95</v>
      </c>
      <c r="B499" s="1" t="s">
        <v>96</v>
      </c>
      <c r="C499" s="24" t="s">
        <v>1010</v>
      </c>
      <c r="D499" s="45">
        <v>90258047605</v>
      </c>
      <c r="E499" s="25" t="s">
        <v>588</v>
      </c>
      <c r="F499" s="45">
        <v>50</v>
      </c>
      <c r="G499" s="49">
        <v>3.71</v>
      </c>
      <c r="H499" s="49">
        <f t="shared" si="39"/>
        <v>3.8584</v>
      </c>
      <c r="I499" s="49">
        <f t="shared" si="40"/>
        <v>4.089904000000001</v>
      </c>
      <c r="J499" s="68">
        <f t="shared" si="41"/>
        <v>1.06</v>
      </c>
      <c r="K499" s="38"/>
    </row>
    <row r="500" spans="1:11" ht="12.75">
      <c r="A500" s="1" t="s">
        <v>93</v>
      </c>
      <c r="B500" s="1" t="s">
        <v>94</v>
      </c>
      <c r="C500" s="24" t="s">
        <v>1010</v>
      </c>
      <c r="D500" s="45">
        <v>90258046660</v>
      </c>
      <c r="E500" s="25" t="s">
        <v>588</v>
      </c>
      <c r="F500" s="45">
        <v>50</v>
      </c>
      <c r="G500" s="49">
        <v>3.71</v>
      </c>
      <c r="H500" s="49">
        <f t="shared" si="39"/>
        <v>3.8584</v>
      </c>
      <c r="I500" s="49">
        <f t="shared" si="40"/>
        <v>4.089904000000001</v>
      </c>
      <c r="J500" s="68">
        <f t="shared" si="41"/>
        <v>1.06</v>
      </c>
      <c r="K500" s="38"/>
    </row>
    <row r="501" spans="1:11" ht="12.75">
      <c r="A501" s="1" t="s">
        <v>91</v>
      </c>
      <c r="B501" s="1" t="s">
        <v>92</v>
      </c>
      <c r="C501" s="24" t="s">
        <v>1010</v>
      </c>
      <c r="D501" s="45">
        <v>90258046677</v>
      </c>
      <c r="E501" s="25" t="s">
        <v>588</v>
      </c>
      <c r="F501" s="45">
        <v>50</v>
      </c>
      <c r="G501" s="49">
        <v>3.71</v>
      </c>
      <c r="H501" s="49">
        <f t="shared" si="39"/>
        <v>3.8584</v>
      </c>
      <c r="I501" s="49">
        <f t="shared" si="40"/>
        <v>4.089904000000001</v>
      </c>
      <c r="J501" s="68">
        <f t="shared" si="41"/>
        <v>1.06</v>
      </c>
      <c r="K501" s="38"/>
    </row>
    <row r="502" spans="1:11" ht="12.75">
      <c r="A502" s="1" t="s">
        <v>97</v>
      </c>
      <c r="B502" s="1" t="s">
        <v>98</v>
      </c>
      <c r="C502" s="24" t="s">
        <v>1010</v>
      </c>
      <c r="D502" s="45">
        <v>90258046684</v>
      </c>
      <c r="E502" s="25" t="s">
        <v>588</v>
      </c>
      <c r="F502" s="45">
        <v>50</v>
      </c>
      <c r="G502" s="49">
        <v>3.71</v>
      </c>
      <c r="H502" s="49">
        <f t="shared" si="39"/>
        <v>3.8584</v>
      </c>
      <c r="I502" s="49">
        <f t="shared" si="40"/>
        <v>4.089904000000001</v>
      </c>
      <c r="J502" s="68">
        <f t="shared" si="41"/>
        <v>1.06</v>
      </c>
      <c r="K502" s="38"/>
    </row>
    <row r="503" spans="1:11" ht="12.75">
      <c r="A503" s="44" t="s">
        <v>99</v>
      </c>
      <c r="B503" s="44" t="s">
        <v>100</v>
      </c>
      <c r="C503" s="44" t="s">
        <v>1010</v>
      </c>
      <c r="D503" s="45">
        <v>90258046691</v>
      </c>
      <c r="E503" s="45" t="s">
        <v>588</v>
      </c>
      <c r="F503" s="45">
        <v>50</v>
      </c>
      <c r="G503" s="49">
        <v>3.71</v>
      </c>
      <c r="H503" s="49">
        <f t="shared" si="39"/>
        <v>3.8584</v>
      </c>
      <c r="I503" s="49">
        <f t="shared" si="40"/>
        <v>4.089904000000001</v>
      </c>
      <c r="J503" s="68">
        <f t="shared" si="41"/>
        <v>1.06</v>
      </c>
      <c r="K503" s="38"/>
    </row>
    <row r="504" spans="1:11" ht="12.75">
      <c r="A504" s="44" t="s">
        <v>101</v>
      </c>
      <c r="B504" s="44" t="s">
        <v>102</v>
      </c>
      <c r="C504" s="44" t="s">
        <v>1010</v>
      </c>
      <c r="D504" s="45">
        <v>90258044444</v>
      </c>
      <c r="E504" s="45" t="s">
        <v>587</v>
      </c>
      <c r="F504" s="97">
        <v>25</v>
      </c>
      <c r="G504" s="49">
        <v>0.76</v>
      </c>
      <c r="H504" s="49">
        <f t="shared" si="39"/>
        <v>0.7904</v>
      </c>
      <c r="I504" s="49">
        <f t="shared" si="40"/>
        <v>0.837824</v>
      </c>
      <c r="J504" s="68">
        <f t="shared" si="41"/>
        <v>1.06</v>
      </c>
      <c r="K504" s="38"/>
    </row>
    <row r="505" spans="4:11" s="44" customFormat="1" ht="12.75">
      <c r="D505" s="45"/>
      <c r="E505" s="45"/>
      <c r="F505" s="97"/>
      <c r="G505" s="61"/>
      <c r="H505" s="61"/>
      <c r="I505" s="61"/>
      <c r="J505" s="69"/>
      <c r="K505" s="38"/>
    </row>
    <row r="506" spans="6:11" ht="12.75">
      <c r="F506" s="45"/>
      <c r="G506" s="30"/>
      <c r="H506" s="30"/>
      <c r="I506" s="30"/>
      <c r="J506" s="66"/>
      <c r="K506" s="2"/>
    </row>
    <row r="507" spans="1:11" ht="12.75">
      <c r="A507" s="3" t="s">
        <v>196</v>
      </c>
      <c r="F507" s="45"/>
      <c r="G507" s="30"/>
      <c r="H507" s="30"/>
      <c r="I507" s="30"/>
      <c r="J507" s="66"/>
      <c r="K507" s="2"/>
    </row>
    <row r="508" spans="1:11" ht="12.75">
      <c r="A508" s="84" t="s">
        <v>642</v>
      </c>
      <c r="B508" s="5" t="s">
        <v>35</v>
      </c>
      <c r="C508" s="29" t="s">
        <v>1008</v>
      </c>
      <c r="D508" s="29" t="s">
        <v>1007</v>
      </c>
      <c r="E508" s="29" t="s">
        <v>36</v>
      </c>
      <c r="F508" s="29" t="s">
        <v>1072</v>
      </c>
      <c r="G508" s="52" t="s">
        <v>1214</v>
      </c>
      <c r="H508" s="52"/>
      <c r="I508" s="52"/>
      <c r="J508" s="54"/>
      <c r="K508" s="35" t="s">
        <v>871</v>
      </c>
    </row>
    <row r="509" spans="1:11" ht="12.75">
      <c r="A509" s="57" t="s">
        <v>163</v>
      </c>
      <c r="B509" s="57" t="s">
        <v>164</v>
      </c>
      <c r="C509" s="57" t="s">
        <v>1010</v>
      </c>
      <c r="D509" s="58">
        <v>90258014195</v>
      </c>
      <c r="E509" s="58" t="s">
        <v>588</v>
      </c>
      <c r="F509" s="58">
        <v>25</v>
      </c>
      <c r="G509" s="49">
        <v>9.13</v>
      </c>
      <c r="H509" s="49">
        <f>G509*1.04</f>
        <v>9.4952</v>
      </c>
      <c r="I509" s="49">
        <f>H509*1.2</f>
        <v>11.39424</v>
      </c>
      <c r="J509" s="68">
        <f>I509/H509</f>
        <v>1.2</v>
      </c>
      <c r="K509" s="2"/>
    </row>
    <row r="510" spans="1:11" ht="12.75">
      <c r="A510" s="57" t="s">
        <v>165</v>
      </c>
      <c r="B510" s="57" t="s">
        <v>166</v>
      </c>
      <c r="C510" s="57" t="s">
        <v>1010</v>
      </c>
      <c r="D510" s="58">
        <v>90258014171</v>
      </c>
      <c r="E510" s="58" t="s">
        <v>588</v>
      </c>
      <c r="F510" s="58">
        <v>25</v>
      </c>
      <c r="G510" s="49">
        <v>9.13</v>
      </c>
      <c r="H510" s="49">
        <f>G510*1.04</f>
        <v>9.4952</v>
      </c>
      <c r="I510" s="49">
        <f>H510*1.2</f>
        <v>11.39424</v>
      </c>
      <c r="J510" s="68">
        <f>I510/H510</f>
        <v>1.2</v>
      </c>
      <c r="K510" s="2"/>
    </row>
    <row r="511" spans="1:10" ht="12.75">
      <c r="A511" s="57" t="s">
        <v>167</v>
      </c>
      <c r="B511" s="57" t="s">
        <v>168</v>
      </c>
      <c r="C511" s="57" t="s">
        <v>1010</v>
      </c>
      <c r="D511" s="58">
        <v>90258014188</v>
      </c>
      <c r="E511" s="58" t="s">
        <v>588</v>
      </c>
      <c r="F511" s="58">
        <v>25</v>
      </c>
      <c r="G511" s="49">
        <v>9.13</v>
      </c>
      <c r="H511" s="49">
        <f>G511*1.04</f>
        <v>9.4952</v>
      </c>
      <c r="I511" s="49">
        <f>H511*1.2</f>
        <v>11.39424</v>
      </c>
      <c r="J511" s="68">
        <f>I511/H511</f>
        <v>1.2</v>
      </c>
    </row>
    <row r="512" spans="1:10" ht="12.75">
      <c r="A512" s="57" t="s">
        <v>169</v>
      </c>
      <c r="B512" s="57" t="s">
        <v>170</v>
      </c>
      <c r="C512" s="57" t="s">
        <v>1010</v>
      </c>
      <c r="D512" s="58">
        <v>90258014201</v>
      </c>
      <c r="E512" s="58" t="s">
        <v>588</v>
      </c>
      <c r="F512" s="58">
        <v>25</v>
      </c>
      <c r="G512" s="49">
        <v>9.13</v>
      </c>
      <c r="H512" s="49">
        <f>G512*1.04</f>
        <v>9.4952</v>
      </c>
      <c r="I512" s="49">
        <f>H512*1.2</f>
        <v>11.39424</v>
      </c>
      <c r="J512" s="68">
        <f>I512/H512</f>
        <v>1.2</v>
      </c>
    </row>
    <row r="513" spans="1:11" ht="12.75">
      <c r="A513" s="57" t="s">
        <v>171</v>
      </c>
      <c r="B513" s="57" t="s">
        <v>172</v>
      </c>
      <c r="C513" s="57" t="s">
        <v>1010</v>
      </c>
      <c r="D513" s="58">
        <v>90258014218</v>
      </c>
      <c r="E513" s="58" t="s">
        <v>588</v>
      </c>
      <c r="F513" s="58">
        <v>25</v>
      </c>
      <c r="G513" s="49">
        <v>9.13</v>
      </c>
      <c r="H513" s="49">
        <f>G513*1.04</f>
        <v>9.4952</v>
      </c>
      <c r="I513" s="49">
        <f>H513*1.2</f>
        <v>11.39424</v>
      </c>
      <c r="J513" s="68">
        <f>I513/H513</f>
        <v>1.2</v>
      </c>
      <c r="K513" s="8"/>
    </row>
    <row r="514" spans="1:11" s="44" customFormat="1" ht="12.75">
      <c r="A514" s="57"/>
      <c r="B514" s="57"/>
      <c r="C514" s="57"/>
      <c r="D514" s="58"/>
      <c r="E514" s="58"/>
      <c r="F514" s="58"/>
      <c r="G514" s="49"/>
      <c r="H514" s="49"/>
      <c r="I514" s="49"/>
      <c r="J514" s="68"/>
      <c r="K514" s="30"/>
    </row>
    <row r="515" spans="6:11" ht="12.75">
      <c r="F515" s="45"/>
      <c r="G515" s="30"/>
      <c r="H515" s="30"/>
      <c r="I515" s="30"/>
      <c r="J515" s="66"/>
      <c r="K515" s="2"/>
    </row>
    <row r="516" spans="1:11" ht="12.75">
      <c r="A516" s="4" t="s">
        <v>618</v>
      </c>
      <c r="B516" s="6"/>
      <c r="C516" s="6"/>
      <c r="D516" s="31"/>
      <c r="E516" s="31"/>
      <c r="F516" s="31"/>
      <c r="G516" s="6"/>
      <c r="H516" s="6"/>
      <c r="I516" s="6"/>
      <c r="J516" s="67"/>
      <c r="K516" s="6"/>
    </row>
    <row r="517" spans="6:11" ht="12.75">
      <c r="F517" s="45"/>
      <c r="G517" s="30"/>
      <c r="H517" s="30"/>
      <c r="I517" s="30"/>
      <c r="J517" s="66"/>
      <c r="K517" s="2"/>
    </row>
    <row r="518" spans="1:11" ht="12.75">
      <c r="A518" s="3" t="s">
        <v>653</v>
      </c>
      <c r="F518" s="45"/>
      <c r="G518" s="30"/>
      <c r="H518" s="30"/>
      <c r="I518" s="30"/>
      <c r="J518" s="66"/>
      <c r="K518" s="2"/>
    </row>
    <row r="519" spans="1:11" ht="12.75">
      <c r="A519" s="84" t="s">
        <v>642</v>
      </c>
      <c r="B519" s="5" t="s">
        <v>35</v>
      </c>
      <c r="C519" s="29" t="s">
        <v>1008</v>
      </c>
      <c r="D519" s="29" t="s">
        <v>1007</v>
      </c>
      <c r="E519" s="29" t="s">
        <v>36</v>
      </c>
      <c r="F519" s="29" t="s">
        <v>1072</v>
      </c>
      <c r="G519" s="52" t="s">
        <v>1214</v>
      </c>
      <c r="H519" s="52"/>
      <c r="I519" s="52"/>
      <c r="J519" s="54"/>
      <c r="K519" s="35" t="s">
        <v>871</v>
      </c>
    </row>
    <row r="520" spans="1:11" ht="12.75">
      <c r="A520" s="1" t="s">
        <v>197</v>
      </c>
      <c r="B520" s="1" t="s">
        <v>198</v>
      </c>
      <c r="C520" s="24" t="s">
        <v>1010</v>
      </c>
      <c r="D520" s="45">
        <v>90258042327</v>
      </c>
      <c r="E520" s="25" t="s">
        <v>588</v>
      </c>
      <c r="F520" s="45">
        <v>25</v>
      </c>
      <c r="G520" s="50">
        <v>15.17</v>
      </c>
      <c r="H520" s="49">
        <f>G520*1.04</f>
        <v>15.7768</v>
      </c>
      <c r="I520" s="49">
        <f>H520*1.11</f>
        <v>17.512248</v>
      </c>
      <c r="J520" s="68">
        <f>I520/H520</f>
        <v>1.11</v>
      </c>
      <c r="K520" s="2"/>
    </row>
    <row r="521" spans="1:11" ht="12.75">
      <c r="A521" s="1" t="s">
        <v>753</v>
      </c>
      <c r="B521" s="1" t="s">
        <v>754</v>
      </c>
      <c r="C521" s="24" t="s">
        <v>1010</v>
      </c>
      <c r="D521" s="45" t="s">
        <v>1019</v>
      </c>
      <c r="E521" s="25" t="s">
        <v>588</v>
      </c>
      <c r="F521" s="45">
        <v>1</v>
      </c>
      <c r="G521" s="50">
        <v>0.65</v>
      </c>
      <c r="H521" s="49">
        <f>G521*1.04</f>
        <v>0.676</v>
      </c>
      <c r="I521" s="49">
        <f>H521*1.06</f>
        <v>0.7165600000000001</v>
      </c>
      <c r="J521" s="68">
        <f>I521/H521</f>
        <v>1.06</v>
      </c>
      <c r="K521" s="2"/>
    </row>
    <row r="522" spans="1:11" ht="12.75">
      <c r="A522" s="1" t="s">
        <v>199</v>
      </c>
      <c r="B522" s="1" t="s">
        <v>200</v>
      </c>
      <c r="C522" s="24" t="s">
        <v>1010</v>
      </c>
      <c r="D522" s="45">
        <v>90258038214</v>
      </c>
      <c r="E522" s="25" t="s">
        <v>587</v>
      </c>
      <c r="F522" s="45">
        <v>1</v>
      </c>
      <c r="G522" s="50">
        <v>0.78</v>
      </c>
      <c r="H522" s="49">
        <f>G522*1.04</f>
        <v>0.8112</v>
      </c>
      <c r="I522" s="49">
        <f>H522*1.23</f>
        <v>0.997776</v>
      </c>
      <c r="J522" s="68">
        <f>I522/H522</f>
        <v>1.23</v>
      </c>
      <c r="K522" s="2"/>
    </row>
    <row r="523" spans="1:11" ht="12.75">
      <c r="A523" s="1" t="s">
        <v>201</v>
      </c>
      <c r="B523" s="1" t="s">
        <v>202</v>
      </c>
      <c r="C523" s="24" t="s">
        <v>1010</v>
      </c>
      <c r="D523" s="45">
        <v>90258044468</v>
      </c>
      <c r="E523" s="25" t="s">
        <v>588</v>
      </c>
      <c r="F523" s="45">
        <v>25</v>
      </c>
      <c r="G523" s="50">
        <v>1.66</v>
      </c>
      <c r="H523" s="49">
        <f>G523*1.04</f>
        <v>1.7264</v>
      </c>
      <c r="I523" s="49">
        <f>H523*1.06</f>
        <v>1.829984</v>
      </c>
      <c r="J523" s="68">
        <f>I523/H523</f>
        <v>1.06</v>
      </c>
      <c r="K523" s="8"/>
    </row>
    <row r="524" spans="4:11" s="24" customFormat="1" ht="12.75">
      <c r="D524" s="45"/>
      <c r="E524" s="25"/>
      <c r="F524" s="45"/>
      <c r="G524" s="30"/>
      <c r="H524" s="30"/>
      <c r="I524" s="30"/>
      <c r="J524" s="66"/>
      <c r="K524" s="26"/>
    </row>
    <row r="525" spans="1:11" ht="12.75">
      <c r="A525" s="3" t="s">
        <v>651</v>
      </c>
      <c r="F525" s="45"/>
      <c r="G525" s="30"/>
      <c r="H525" s="30"/>
      <c r="I525" s="30"/>
      <c r="J525" s="66"/>
      <c r="K525" s="2"/>
    </row>
    <row r="526" spans="1:11" ht="12.75">
      <c r="A526" s="84" t="s">
        <v>642</v>
      </c>
      <c r="B526" s="5" t="s">
        <v>35</v>
      </c>
      <c r="C526" s="29" t="s">
        <v>1008</v>
      </c>
      <c r="D526" s="29" t="s">
        <v>1007</v>
      </c>
      <c r="E526" s="29" t="s">
        <v>36</v>
      </c>
      <c r="F526" s="29" t="s">
        <v>1072</v>
      </c>
      <c r="G526" s="52" t="s">
        <v>1214</v>
      </c>
      <c r="H526" s="52"/>
      <c r="I526" s="52"/>
      <c r="J526" s="54"/>
      <c r="K526" s="35" t="s">
        <v>871</v>
      </c>
    </row>
    <row r="527" spans="1:10" ht="12.75">
      <c r="A527" s="1" t="s">
        <v>1272</v>
      </c>
      <c r="B527" s="1" t="s">
        <v>652</v>
      </c>
      <c r="C527" s="24" t="s">
        <v>1010</v>
      </c>
      <c r="D527" s="45">
        <v>90258049166</v>
      </c>
      <c r="E527" s="25" t="s">
        <v>588</v>
      </c>
      <c r="F527" s="45">
        <v>20</v>
      </c>
      <c r="G527" s="49">
        <v>16.95</v>
      </c>
      <c r="H527" s="49">
        <f>G527*1.04</f>
        <v>17.628</v>
      </c>
      <c r="I527" s="49">
        <f>H527*1.1</f>
        <v>19.390800000000002</v>
      </c>
      <c r="J527" s="68">
        <f aca="true" t="shared" si="42" ref="J527:J532">I527/H527</f>
        <v>1.1</v>
      </c>
    </row>
    <row r="528" spans="1:10" ht="12.75">
      <c r="A528" s="1" t="s">
        <v>829</v>
      </c>
      <c r="B528" s="1" t="s">
        <v>742</v>
      </c>
      <c r="C528" s="24" t="s">
        <v>1010</v>
      </c>
      <c r="D528" s="45" t="s">
        <v>1019</v>
      </c>
      <c r="E528" s="25" t="s">
        <v>588</v>
      </c>
      <c r="F528" s="45">
        <v>20</v>
      </c>
      <c r="G528" s="49">
        <v>21.37</v>
      </c>
      <c r="H528" s="49">
        <f>G528*1.04</f>
        <v>22.224800000000002</v>
      </c>
      <c r="I528" s="49">
        <f>H528*1.1</f>
        <v>24.447280000000003</v>
      </c>
      <c r="J528" s="68">
        <f t="shared" si="42"/>
        <v>1.1</v>
      </c>
    </row>
    <row r="529" spans="1:11" ht="12.75">
      <c r="A529" s="1" t="s">
        <v>725</v>
      </c>
      <c r="B529" s="1" t="s">
        <v>724</v>
      </c>
      <c r="C529" s="24" t="s">
        <v>1010</v>
      </c>
      <c r="D529" s="45">
        <v>90258054290</v>
      </c>
      <c r="E529" s="25" t="s">
        <v>588</v>
      </c>
      <c r="F529" s="45">
        <v>20</v>
      </c>
      <c r="G529" s="49">
        <v>23.05</v>
      </c>
      <c r="H529" s="49">
        <f>G529*1.04</f>
        <v>23.972</v>
      </c>
      <c r="I529" s="49">
        <f>H529*1.08</f>
        <v>25.889760000000003</v>
      </c>
      <c r="J529" s="68">
        <f t="shared" si="42"/>
        <v>1.08</v>
      </c>
      <c r="K529" s="8"/>
    </row>
    <row r="530" spans="1:11" ht="12.75">
      <c r="A530" s="44" t="s">
        <v>766</v>
      </c>
      <c r="B530" s="44" t="s">
        <v>765</v>
      </c>
      <c r="C530" s="44" t="s">
        <v>1010</v>
      </c>
      <c r="E530" s="45" t="s">
        <v>588</v>
      </c>
      <c r="F530" s="45">
        <v>20</v>
      </c>
      <c r="G530" s="49">
        <v>19.25</v>
      </c>
      <c r="H530" s="49">
        <f>G530*1.08</f>
        <v>20.790000000000003</v>
      </c>
      <c r="I530" s="49">
        <f>H530*1.08</f>
        <v>22.453200000000006</v>
      </c>
      <c r="J530" s="68">
        <f t="shared" si="42"/>
        <v>1.08</v>
      </c>
      <c r="K530" s="2"/>
    </row>
    <row r="531" spans="1:11" ht="12.75">
      <c r="A531" s="44" t="s">
        <v>578</v>
      </c>
      <c r="B531" s="44" t="s">
        <v>579</v>
      </c>
      <c r="C531" s="44" t="s">
        <v>1010</v>
      </c>
      <c r="D531" s="45" t="s">
        <v>1019</v>
      </c>
      <c r="E531" s="45" t="s">
        <v>726</v>
      </c>
      <c r="F531" s="45">
        <v>20</v>
      </c>
      <c r="G531" s="49">
        <v>13.03</v>
      </c>
      <c r="H531" s="49">
        <f>G531*1.04</f>
        <v>13.5512</v>
      </c>
      <c r="I531" s="49">
        <f>H531*1.08</f>
        <v>14.635296</v>
      </c>
      <c r="J531" s="68">
        <f t="shared" si="42"/>
        <v>1.08</v>
      </c>
      <c r="K531" s="38"/>
    </row>
    <row r="532" spans="1:11" ht="12.75">
      <c r="A532" s="44" t="s">
        <v>577</v>
      </c>
      <c r="B532" s="44" t="s">
        <v>576</v>
      </c>
      <c r="C532" s="44" t="s">
        <v>1010</v>
      </c>
      <c r="D532" s="45" t="s">
        <v>1019</v>
      </c>
      <c r="E532" s="45" t="s">
        <v>726</v>
      </c>
      <c r="F532" s="45">
        <v>1</v>
      </c>
      <c r="G532" s="49">
        <v>0.65</v>
      </c>
      <c r="H532" s="49">
        <f>G532*1.04</f>
        <v>0.676</v>
      </c>
      <c r="I532" s="49">
        <f>H532*1.08</f>
        <v>0.7300800000000001</v>
      </c>
      <c r="J532" s="68">
        <f t="shared" si="42"/>
        <v>1.08</v>
      </c>
      <c r="K532" s="38"/>
    </row>
    <row r="533" spans="4:11" s="44" customFormat="1" ht="12.75">
      <c r="D533" s="45"/>
      <c r="E533" s="45"/>
      <c r="F533" s="45"/>
      <c r="G533" s="61"/>
      <c r="H533" s="61"/>
      <c r="I533" s="61"/>
      <c r="J533" s="69"/>
      <c r="K533" s="38"/>
    </row>
    <row r="534" spans="4:11" s="44" customFormat="1" ht="12.75">
      <c r="D534" s="45"/>
      <c r="E534" s="45"/>
      <c r="F534" s="45"/>
      <c r="G534" s="61"/>
      <c r="H534" s="61"/>
      <c r="I534" s="61"/>
      <c r="J534" s="69"/>
      <c r="K534" s="38"/>
    </row>
    <row r="535" spans="1:11" s="44" customFormat="1" ht="12.75">
      <c r="A535" s="27" t="s">
        <v>655</v>
      </c>
      <c r="D535" s="45"/>
      <c r="E535" s="45"/>
      <c r="F535" s="45"/>
      <c r="G535" s="30"/>
      <c r="H535" s="30"/>
      <c r="I535" s="30"/>
      <c r="J535" s="66"/>
      <c r="K535" s="38"/>
    </row>
    <row r="536" spans="1:11" s="44" customFormat="1" ht="12.75">
      <c r="A536" s="84" t="s">
        <v>642</v>
      </c>
      <c r="B536" s="28" t="s">
        <v>35</v>
      </c>
      <c r="C536" s="29" t="s">
        <v>1008</v>
      </c>
      <c r="D536" s="29" t="s">
        <v>1007</v>
      </c>
      <c r="E536" s="29" t="s">
        <v>36</v>
      </c>
      <c r="F536" s="29" t="s">
        <v>1072</v>
      </c>
      <c r="G536" s="52" t="s">
        <v>1214</v>
      </c>
      <c r="H536" s="52"/>
      <c r="I536" s="52"/>
      <c r="J536" s="54"/>
      <c r="K536" s="38"/>
    </row>
    <row r="537" spans="1:11" s="44" customFormat="1" ht="12.75">
      <c r="A537" s="44" t="s">
        <v>595</v>
      </c>
      <c r="B537" s="44" t="s">
        <v>596</v>
      </c>
      <c r="C537" s="44" t="s">
        <v>1010</v>
      </c>
      <c r="D537" s="45">
        <v>90258042532</v>
      </c>
      <c r="E537" s="45" t="s">
        <v>588</v>
      </c>
      <c r="F537" s="45">
        <v>20</v>
      </c>
      <c r="G537" s="49">
        <v>29.71</v>
      </c>
      <c r="H537" s="49">
        <f>G537*1.04</f>
        <v>30.898400000000002</v>
      </c>
      <c r="I537" s="49">
        <f>H537*1.04</f>
        <v>32.134336000000005</v>
      </c>
      <c r="J537" s="68">
        <f>I537/H537</f>
        <v>1.04</v>
      </c>
      <c r="K537" s="38"/>
    </row>
    <row r="538" spans="4:10" s="44" customFormat="1" ht="12.75">
      <c r="D538" s="45"/>
      <c r="E538" s="45"/>
      <c r="F538" s="45"/>
      <c r="J538" s="45"/>
    </row>
    <row r="539" spans="4:11" s="24" customFormat="1" ht="12.75">
      <c r="D539" s="45"/>
      <c r="E539" s="25"/>
      <c r="F539" s="45"/>
      <c r="G539" s="30"/>
      <c r="H539" s="30"/>
      <c r="I539" s="30"/>
      <c r="J539" s="66"/>
      <c r="K539" s="26"/>
    </row>
    <row r="540" spans="1:11" ht="12.75">
      <c r="A540" s="27" t="s">
        <v>654</v>
      </c>
      <c r="F540" s="45"/>
      <c r="G540" s="30"/>
      <c r="H540" s="30"/>
      <c r="I540" s="30"/>
      <c r="J540" s="66"/>
      <c r="K540" s="8"/>
    </row>
    <row r="541" spans="1:11" ht="12.75">
      <c r="A541" s="84" t="s">
        <v>642</v>
      </c>
      <c r="B541" s="5" t="s">
        <v>35</v>
      </c>
      <c r="C541" s="29" t="s">
        <v>1008</v>
      </c>
      <c r="D541" s="29" t="s">
        <v>1007</v>
      </c>
      <c r="E541" s="29" t="s">
        <v>36</v>
      </c>
      <c r="F541" s="29" t="s">
        <v>1072</v>
      </c>
      <c r="G541" s="52" t="s">
        <v>1214</v>
      </c>
      <c r="H541" s="52"/>
      <c r="I541" s="52"/>
      <c r="J541" s="54"/>
      <c r="K541" s="35" t="s">
        <v>871</v>
      </c>
    </row>
    <row r="542" spans="1:11" ht="12.75">
      <c r="A542" s="1" t="s">
        <v>830</v>
      </c>
      <c r="B542" s="1" t="s">
        <v>581</v>
      </c>
      <c r="C542" s="24" t="s">
        <v>1010</v>
      </c>
      <c r="D542" s="45">
        <v>90258054450</v>
      </c>
      <c r="E542" s="25" t="s">
        <v>588</v>
      </c>
      <c r="F542" s="45">
        <v>1</v>
      </c>
      <c r="G542" s="49">
        <v>70.06</v>
      </c>
      <c r="H542" s="49">
        <f>G542*1.04</f>
        <v>72.86240000000001</v>
      </c>
      <c r="I542" s="49">
        <f>H542*1.1</f>
        <v>80.14864000000001</v>
      </c>
      <c r="J542" s="68">
        <f>I542/H542</f>
        <v>1.1</v>
      </c>
      <c r="K542" s="8"/>
    </row>
    <row r="543" spans="1:11" ht="12.75">
      <c r="A543" s="1" t="s">
        <v>831</v>
      </c>
      <c r="B543" s="1" t="s">
        <v>580</v>
      </c>
      <c r="C543" s="24" t="s">
        <v>1010</v>
      </c>
      <c r="D543" s="45">
        <v>90258054467</v>
      </c>
      <c r="E543" s="25" t="s">
        <v>588</v>
      </c>
      <c r="F543" s="45">
        <v>1</v>
      </c>
      <c r="G543" s="49">
        <v>90.67</v>
      </c>
      <c r="H543" s="49">
        <f>G543*1.04</f>
        <v>94.2968</v>
      </c>
      <c r="I543" s="49">
        <f>H543*1.1</f>
        <v>103.72648000000001</v>
      </c>
      <c r="J543" s="68">
        <f>I543/H543</f>
        <v>1.1</v>
      </c>
      <c r="K543" s="8"/>
    </row>
    <row r="544" spans="4:11" s="24" customFormat="1" ht="12.75">
      <c r="D544" s="45"/>
      <c r="E544" s="25"/>
      <c r="F544" s="45"/>
      <c r="G544" s="30"/>
      <c r="H544" s="30"/>
      <c r="I544" s="30"/>
      <c r="J544" s="69"/>
      <c r="K544" s="26"/>
    </row>
    <row r="545" spans="1:11" ht="12.75">
      <c r="A545" s="3" t="s">
        <v>322</v>
      </c>
      <c r="F545" s="45"/>
      <c r="G545" s="46"/>
      <c r="H545" s="46"/>
      <c r="I545" s="46"/>
      <c r="J545" s="66"/>
      <c r="K545" s="34"/>
    </row>
    <row r="546" spans="1:11" ht="12.75">
      <c r="A546" s="84" t="s">
        <v>642</v>
      </c>
      <c r="B546" s="5" t="s">
        <v>35</v>
      </c>
      <c r="C546" s="29" t="s">
        <v>1008</v>
      </c>
      <c r="D546" s="29" t="s">
        <v>1007</v>
      </c>
      <c r="E546" s="29" t="s">
        <v>36</v>
      </c>
      <c r="F546" s="29" t="s">
        <v>1072</v>
      </c>
      <c r="G546" s="52" t="s">
        <v>1214</v>
      </c>
      <c r="H546" s="52"/>
      <c r="I546" s="52"/>
      <c r="J546" s="54"/>
      <c r="K546" s="35" t="s">
        <v>871</v>
      </c>
    </row>
    <row r="547" spans="1:11" ht="12.75">
      <c r="A547" s="44" t="s">
        <v>284</v>
      </c>
      <c r="B547" s="44" t="s">
        <v>850</v>
      </c>
      <c r="C547" s="44" t="s">
        <v>1010</v>
      </c>
      <c r="D547" s="45" t="s">
        <v>1021</v>
      </c>
      <c r="E547" s="45" t="s">
        <v>588</v>
      </c>
      <c r="F547" s="58">
        <v>1</v>
      </c>
      <c r="G547" s="50">
        <v>236.83</v>
      </c>
      <c r="H547" s="49">
        <f aca="true" t="shared" si="43" ref="H547:H552">G547*1.04</f>
        <v>246.30320000000003</v>
      </c>
      <c r="I547" s="49">
        <f aca="true" t="shared" si="44" ref="I547:I552">H547*1.08</f>
        <v>266.00745600000005</v>
      </c>
      <c r="J547" s="68">
        <f aca="true" t="shared" si="45" ref="J547:J552">I547/H547</f>
        <v>1.08</v>
      </c>
      <c r="K547" s="34"/>
    </row>
    <row r="548" spans="1:11" ht="12.75">
      <c r="A548" s="44" t="s">
        <v>285</v>
      </c>
      <c r="B548" s="44" t="s">
        <v>851</v>
      </c>
      <c r="C548" s="44" t="s">
        <v>1010</v>
      </c>
      <c r="D548" s="45" t="s">
        <v>1023</v>
      </c>
      <c r="E548" s="45" t="s">
        <v>588</v>
      </c>
      <c r="F548" s="58">
        <v>1</v>
      </c>
      <c r="G548" s="50">
        <v>236.83</v>
      </c>
      <c r="H548" s="49">
        <f t="shared" si="43"/>
        <v>246.30320000000003</v>
      </c>
      <c r="I548" s="49">
        <f t="shared" si="44"/>
        <v>266.00745600000005</v>
      </c>
      <c r="J548" s="68">
        <f t="shared" si="45"/>
        <v>1.08</v>
      </c>
      <c r="K548" s="34"/>
    </row>
    <row r="549" spans="1:11" ht="12.75">
      <c r="A549" s="44" t="s">
        <v>286</v>
      </c>
      <c r="B549" s="44" t="s">
        <v>852</v>
      </c>
      <c r="C549" s="44" t="s">
        <v>1010</v>
      </c>
      <c r="D549" s="45" t="s">
        <v>1025</v>
      </c>
      <c r="E549" s="45" t="s">
        <v>588</v>
      </c>
      <c r="F549" s="58">
        <v>1</v>
      </c>
      <c r="G549" s="50">
        <v>236.83</v>
      </c>
      <c r="H549" s="49">
        <f t="shared" si="43"/>
        <v>246.30320000000003</v>
      </c>
      <c r="I549" s="49">
        <f t="shared" si="44"/>
        <v>266.00745600000005</v>
      </c>
      <c r="J549" s="68">
        <f t="shared" si="45"/>
        <v>1.08</v>
      </c>
      <c r="K549" s="34"/>
    </row>
    <row r="550" spans="1:11" ht="12.75">
      <c r="A550" s="44" t="s">
        <v>287</v>
      </c>
      <c r="B550" s="44" t="s">
        <v>855</v>
      </c>
      <c r="C550" s="44" t="s">
        <v>1010</v>
      </c>
      <c r="D550" s="45" t="s">
        <v>1022</v>
      </c>
      <c r="E550" s="45" t="s">
        <v>588</v>
      </c>
      <c r="F550" s="58">
        <v>1</v>
      </c>
      <c r="G550" s="50">
        <v>205.29</v>
      </c>
      <c r="H550" s="49">
        <f t="shared" si="43"/>
        <v>213.5016</v>
      </c>
      <c r="I550" s="49">
        <f t="shared" si="44"/>
        <v>230.581728</v>
      </c>
      <c r="J550" s="68">
        <f t="shared" si="45"/>
        <v>1.08</v>
      </c>
      <c r="K550" s="34"/>
    </row>
    <row r="551" spans="1:11" ht="12.75">
      <c r="A551" s="44" t="s">
        <v>288</v>
      </c>
      <c r="B551" s="44" t="s">
        <v>853</v>
      </c>
      <c r="C551" s="44" t="s">
        <v>1010</v>
      </c>
      <c r="D551" s="45" t="s">
        <v>1024</v>
      </c>
      <c r="E551" s="45" t="s">
        <v>588</v>
      </c>
      <c r="F551" s="58">
        <v>1</v>
      </c>
      <c r="G551" s="50">
        <v>205.29</v>
      </c>
      <c r="H551" s="49">
        <f t="shared" si="43"/>
        <v>213.5016</v>
      </c>
      <c r="I551" s="49">
        <f t="shared" si="44"/>
        <v>230.581728</v>
      </c>
      <c r="J551" s="68">
        <f t="shared" si="45"/>
        <v>1.08</v>
      </c>
      <c r="K551" s="34"/>
    </row>
    <row r="552" spans="1:11" ht="12.75">
      <c r="A552" s="44" t="s">
        <v>289</v>
      </c>
      <c r="B552" s="44" t="s">
        <v>854</v>
      </c>
      <c r="C552" s="44" t="s">
        <v>1010</v>
      </c>
      <c r="D552" s="45" t="s">
        <v>1026</v>
      </c>
      <c r="E552" s="45" t="s">
        <v>588</v>
      </c>
      <c r="F552" s="58">
        <v>1</v>
      </c>
      <c r="G552" s="50">
        <v>205.29</v>
      </c>
      <c r="H552" s="49">
        <f t="shared" si="43"/>
        <v>213.5016</v>
      </c>
      <c r="I552" s="49">
        <f t="shared" si="44"/>
        <v>230.581728</v>
      </c>
      <c r="J552" s="68">
        <f t="shared" si="45"/>
        <v>1.08</v>
      </c>
      <c r="K552" s="34"/>
    </row>
    <row r="553" spans="4:11" s="44" customFormat="1" ht="12.75">
      <c r="D553" s="45"/>
      <c r="E553" s="45"/>
      <c r="F553" s="58"/>
      <c r="G553" s="59"/>
      <c r="H553" s="61"/>
      <c r="I553" s="61"/>
      <c r="J553" s="69"/>
      <c r="K553" s="34"/>
    </row>
    <row r="554" spans="1:11" ht="12.75">
      <c r="A554" s="44"/>
      <c r="B554" s="44"/>
      <c r="C554" s="44"/>
      <c r="E554" s="44"/>
      <c r="F554" s="45"/>
      <c r="G554" s="59"/>
      <c r="H554" s="59"/>
      <c r="I554" s="59"/>
      <c r="J554" s="69"/>
      <c r="K554" s="34"/>
    </row>
    <row r="555" spans="1:11" s="44" customFormat="1" ht="12.75">
      <c r="A555" s="27" t="s">
        <v>707</v>
      </c>
      <c r="D555" s="45"/>
      <c r="E555" s="45"/>
      <c r="F555" s="45"/>
      <c r="G555" s="46"/>
      <c r="H555" s="46"/>
      <c r="I555" s="46"/>
      <c r="J555" s="66"/>
      <c r="K555" s="34"/>
    </row>
    <row r="556" spans="1:11" s="44" customFormat="1" ht="12.75">
      <c r="A556" s="84" t="s">
        <v>642</v>
      </c>
      <c r="B556" s="28" t="s">
        <v>35</v>
      </c>
      <c r="C556" s="29" t="s">
        <v>1008</v>
      </c>
      <c r="D556" s="29" t="s">
        <v>1007</v>
      </c>
      <c r="E556" s="29" t="s">
        <v>36</v>
      </c>
      <c r="F556" s="29" t="s">
        <v>1072</v>
      </c>
      <c r="G556" s="52" t="s">
        <v>1214</v>
      </c>
      <c r="H556" s="52"/>
      <c r="I556" s="52"/>
      <c r="J556" s="54"/>
      <c r="K556" s="34"/>
    </row>
    <row r="557" spans="1:11" s="44" customFormat="1" ht="12.75">
      <c r="A557" s="44" t="s">
        <v>751</v>
      </c>
      <c r="B557" s="44" t="s">
        <v>583</v>
      </c>
      <c r="C557" s="44" t="s">
        <v>1010</v>
      </c>
      <c r="D557" s="45">
        <v>90258052807</v>
      </c>
      <c r="E557" s="45" t="s">
        <v>588</v>
      </c>
      <c r="F557" s="45">
        <v>1</v>
      </c>
      <c r="G557" s="50">
        <v>141.92</v>
      </c>
      <c r="H557" s="49">
        <f>G557*1.04</f>
        <v>147.5968</v>
      </c>
      <c r="I557" s="49">
        <f>H557*1.1</f>
        <v>162.35648</v>
      </c>
      <c r="J557" s="68">
        <f>I557/H557</f>
        <v>1.1</v>
      </c>
      <c r="K557" s="34"/>
    </row>
    <row r="558" spans="1:11" s="44" customFormat="1" ht="12.75">
      <c r="A558" s="44" t="s">
        <v>752</v>
      </c>
      <c r="B558" s="44" t="s">
        <v>708</v>
      </c>
      <c r="C558" s="44" t="s">
        <v>1010</v>
      </c>
      <c r="D558" s="45" t="s">
        <v>1019</v>
      </c>
      <c r="E558" s="45" t="s">
        <v>588</v>
      </c>
      <c r="F558" s="45">
        <v>1</v>
      </c>
      <c r="G558" s="50">
        <v>440.22</v>
      </c>
      <c r="H558" s="49">
        <f>G558*1.04</f>
        <v>457.82880000000006</v>
      </c>
      <c r="I558" s="49">
        <f>H558*1.1</f>
        <v>503.6116800000001</v>
      </c>
      <c r="J558" s="68">
        <f>I558/H558</f>
        <v>1.1</v>
      </c>
      <c r="K558" s="34"/>
    </row>
    <row r="559" spans="4:10" s="44" customFormat="1" ht="12.75">
      <c r="D559" s="45"/>
      <c r="E559" s="45"/>
      <c r="F559" s="45"/>
      <c r="J559" s="45"/>
    </row>
    <row r="560" spans="4:10" s="44" customFormat="1" ht="12.75">
      <c r="D560" s="45"/>
      <c r="E560" s="45"/>
      <c r="F560" s="45"/>
      <c r="J560" s="45"/>
    </row>
    <row r="561" spans="1:11" ht="12.75">
      <c r="A561" s="3" t="s">
        <v>323</v>
      </c>
      <c r="F561" s="45"/>
      <c r="G561" s="46"/>
      <c r="H561" s="46"/>
      <c r="I561" s="46"/>
      <c r="J561" s="66"/>
      <c r="K561" s="34"/>
    </row>
    <row r="562" spans="1:11" ht="12.75">
      <c r="A562" s="84" t="s">
        <v>642</v>
      </c>
      <c r="B562" s="5" t="s">
        <v>35</v>
      </c>
      <c r="C562" s="29" t="s">
        <v>1008</v>
      </c>
      <c r="D562" s="29" t="s">
        <v>1007</v>
      </c>
      <c r="E562" s="29" t="s">
        <v>36</v>
      </c>
      <c r="F562" s="29" t="s">
        <v>1072</v>
      </c>
      <c r="G562" s="52" t="s">
        <v>1214</v>
      </c>
      <c r="H562" s="52"/>
      <c r="I562" s="52"/>
      <c r="J562" s="54"/>
      <c r="K562" s="35" t="s">
        <v>871</v>
      </c>
    </row>
    <row r="563" spans="1:11" s="44" customFormat="1" ht="12.75">
      <c r="A563" s="44" t="s">
        <v>1260</v>
      </c>
      <c r="B563" s="44" t="s">
        <v>1261</v>
      </c>
      <c r="C563" s="44" t="s">
        <v>1010</v>
      </c>
      <c r="D563" s="45" t="s">
        <v>1021</v>
      </c>
      <c r="E563" s="45" t="s">
        <v>588</v>
      </c>
      <c r="F563" s="58">
        <v>1</v>
      </c>
      <c r="G563" s="50">
        <v>815.77</v>
      </c>
      <c r="H563" s="49">
        <f aca="true" t="shared" si="46" ref="H563:H568">G563*1.04</f>
        <v>848.4008</v>
      </c>
      <c r="I563" s="49">
        <f aca="true" t="shared" si="47" ref="I563:I568">H563*1.06</f>
        <v>899.304848</v>
      </c>
      <c r="J563" s="68">
        <f aca="true" t="shared" si="48" ref="J563:J568">I563/H563</f>
        <v>1.06</v>
      </c>
      <c r="K563" s="77"/>
    </row>
    <row r="564" spans="1:11" s="44" customFormat="1" ht="12.75">
      <c r="A564" s="44" t="s">
        <v>1262</v>
      </c>
      <c r="B564" s="44" t="s">
        <v>1263</v>
      </c>
      <c r="C564" s="44" t="s">
        <v>1010</v>
      </c>
      <c r="D564" s="45" t="s">
        <v>1023</v>
      </c>
      <c r="E564" s="45" t="s">
        <v>588</v>
      </c>
      <c r="F564" s="58">
        <v>1</v>
      </c>
      <c r="G564" s="50">
        <v>815.77</v>
      </c>
      <c r="H564" s="49">
        <f t="shared" si="46"/>
        <v>848.4008</v>
      </c>
      <c r="I564" s="49">
        <f t="shared" si="47"/>
        <v>899.304848</v>
      </c>
      <c r="J564" s="68">
        <f t="shared" si="48"/>
        <v>1.06</v>
      </c>
      <c r="K564" s="77"/>
    </row>
    <row r="565" spans="1:11" s="44" customFormat="1" ht="12.75">
      <c r="A565" s="44" t="s">
        <v>1264</v>
      </c>
      <c r="B565" s="44" t="s">
        <v>1265</v>
      </c>
      <c r="C565" s="44" t="s">
        <v>1010</v>
      </c>
      <c r="D565" s="45" t="s">
        <v>1025</v>
      </c>
      <c r="E565" s="45" t="s">
        <v>588</v>
      </c>
      <c r="F565" s="58">
        <v>1</v>
      </c>
      <c r="G565" s="50">
        <v>815.77</v>
      </c>
      <c r="H565" s="49">
        <f t="shared" si="46"/>
        <v>848.4008</v>
      </c>
      <c r="I565" s="49">
        <f t="shared" si="47"/>
        <v>899.304848</v>
      </c>
      <c r="J565" s="68">
        <f t="shared" si="48"/>
        <v>1.06</v>
      </c>
      <c r="K565" s="77"/>
    </row>
    <row r="566" spans="1:11" s="44" customFormat="1" ht="12.75">
      <c r="A566" s="44" t="s">
        <v>1266</v>
      </c>
      <c r="B566" s="44" t="s">
        <v>1267</v>
      </c>
      <c r="C566" s="44" t="s">
        <v>1010</v>
      </c>
      <c r="D566" s="45" t="s">
        <v>1022</v>
      </c>
      <c r="E566" s="45" t="s">
        <v>588</v>
      </c>
      <c r="F566" s="58">
        <v>1</v>
      </c>
      <c r="G566" s="50">
        <v>960.85</v>
      </c>
      <c r="H566" s="49">
        <f t="shared" si="46"/>
        <v>999.2840000000001</v>
      </c>
      <c r="I566" s="49">
        <f t="shared" si="47"/>
        <v>1059.24104</v>
      </c>
      <c r="J566" s="68">
        <f t="shared" si="48"/>
        <v>1.06</v>
      </c>
      <c r="K566" s="38"/>
    </row>
    <row r="567" spans="1:11" s="44" customFormat="1" ht="12.75">
      <c r="A567" s="44" t="s">
        <v>1268</v>
      </c>
      <c r="B567" s="44" t="s">
        <v>1269</v>
      </c>
      <c r="C567" s="44" t="s">
        <v>1010</v>
      </c>
      <c r="D567" s="45" t="s">
        <v>1024</v>
      </c>
      <c r="E567" s="45" t="s">
        <v>588</v>
      </c>
      <c r="F567" s="58">
        <v>1</v>
      </c>
      <c r="G567" s="50">
        <v>960.85</v>
      </c>
      <c r="H567" s="49">
        <f t="shared" si="46"/>
        <v>999.2840000000001</v>
      </c>
      <c r="I567" s="49">
        <f t="shared" si="47"/>
        <v>1059.24104</v>
      </c>
      <c r="J567" s="68">
        <f t="shared" si="48"/>
        <v>1.06</v>
      </c>
      <c r="K567" s="38"/>
    </row>
    <row r="568" spans="1:11" s="44" customFormat="1" ht="12.75">
      <c r="A568" s="44" t="s">
        <v>1271</v>
      </c>
      <c r="B568" s="44" t="s">
        <v>1270</v>
      </c>
      <c r="C568" s="44" t="s">
        <v>1010</v>
      </c>
      <c r="D568" s="45" t="s">
        <v>1026</v>
      </c>
      <c r="E568" s="45" t="s">
        <v>588</v>
      </c>
      <c r="F568" s="58">
        <v>1</v>
      </c>
      <c r="G568" s="50">
        <v>960.85</v>
      </c>
      <c r="H568" s="49">
        <f t="shared" si="46"/>
        <v>999.2840000000001</v>
      </c>
      <c r="I568" s="49">
        <f t="shared" si="47"/>
        <v>1059.24104</v>
      </c>
      <c r="J568" s="68">
        <f t="shared" si="48"/>
        <v>1.06</v>
      </c>
      <c r="K568" s="38"/>
    </row>
    <row r="569" spans="4:11" s="44" customFormat="1" ht="12.75">
      <c r="D569" s="45"/>
      <c r="E569" s="45"/>
      <c r="F569" s="58"/>
      <c r="G569" s="59"/>
      <c r="H569" s="61"/>
      <c r="I569" s="61"/>
      <c r="J569" s="69"/>
      <c r="K569" s="38"/>
    </row>
    <row r="570" spans="4:11" s="44" customFormat="1" ht="12.75">
      <c r="D570" s="45"/>
      <c r="E570" s="45"/>
      <c r="F570" s="58"/>
      <c r="G570" s="59"/>
      <c r="H570" s="61"/>
      <c r="I570" s="61"/>
      <c r="J570" s="69"/>
      <c r="K570" s="38"/>
    </row>
    <row r="571" spans="1:11" s="44" customFormat="1" ht="12.75">
      <c r="A571" s="27" t="s">
        <v>781</v>
      </c>
      <c r="D571" s="45"/>
      <c r="E571" s="45"/>
      <c r="F571" s="45"/>
      <c r="G571" s="46"/>
      <c r="H571" s="46"/>
      <c r="I571" s="46"/>
      <c r="J571" s="66"/>
      <c r="K571" s="38"/>
    </row>
    <row r="572" spans="1:11" ht="12.75">
      <c r="A572" s="84" t="s">
        <v>642</v>
      </c>
      <c r="B572" s="28" t="s">
        <v>35</v>
      </c>
      <c r="C572" s="29" t="s">
        <v>1008</v>
      </c>
      <c r="D572" s="29" t="s">
        <v>1007</v>
      </c>
      <c r="E572" s="29" t="s">
        <v>36</v>
      </c>
      <c r="F572" s="29" t="s">
        <v>1072</v>
      </c>
      <c r="G572" s="52" t="s">
        <v>1214</v>
      </c>
      <c r="H572" s="52"/>
      <c r="I572" s="52"/>
      <c r="J572" s="54"/>
      <c r="K572" s="34"/>
    </row>
    <row r="573" spans="1:11" s="44" customFormat="1" ht="12.75">
      <c r="A573" s="44" t="s">
        <v>782</v>
      </c>
      <c r="B573" s="57" t="s">
        <v>783</v>
      </c>
      <c r="C573" s="44" t="s">
        <v>1013</v>
      </c>
      <c r="D573" s="45"/>
      <c r="E573" s="45" t="s">
        <v>588</v>
      </c>
      <c r="F573" s="45">
        <v>1</v>
      </c>
      <c r="G573" s="50">
        <v>1584.06</v>
      </c>
      <c r="H573" s="49">
        <f>G573*1.04</f>
        <v>1647.4224</v>
      </c>
      <c r="I573" s="49">
        <f>H573*1.05</f>
        <v>1729.79352</v>
      </c>
      <c r="J573" s="68">
        <f>I573/H573</f>
        <v>1.05</v>
      </c>
      <c r="K573" s="34"/>
    </row>
    <row r="574" spans="1:11" s="44" customFormat="1" ht="12.75">
      <c r="A574" s="44" t="s">
        <v>886</v>
      </c>
      <c r="B574" s="57" t="s">
        <v>887</v>
      </c>
      <c r="C574" s="44" t="s">
        <v>1013</v>
      </c>
      <c r="D574" s="45"/>
      <c r="E574" s="45" t="s">
        <v>588</v>
      </c>
      <c r="F574" s="45">
        <v>1</v>
      </c>
      <c r="G574" s="50">
        <v>1812.8</v>
      </c>
      <c r="H574" s="49">
        <f>G574*1.04</f>
        <v>1885.3120000000001</v>
      </c>
      <c r="I574" s="49">
        <f>H574*1.07</f>
        <v>2017.2838400000003</v>
      </c>
      <c r="J574" s="68">
        <f>I574/H574</f>
        <v>1.07</v>
      </c>
      <c r="K574" s="34"/>
    </row>
    <row r="575" spans="4:11" s="44" customFormat="1" ht="12.75">
      <c r="D575" s="45"/>
      <c r="F575" s="45"/>
      <c r="G575" s="46"/>
      <c r="H575" s="46"/>
      <c r="I575" s="46"/>
      <c r="J575" s="66"/>
      <c r="K575" s="34"/>
    </row>
    <row r="576" spans="4:11" s="44" customFormat="1" ht="12.75">
      <c r="D576" s="45"/>
      <c r="F576" s="45"/>
      <c r="G576" s="46"/>
      <c r="H576" s="46"/>
      <c r="I576" s="46"/>
      <c r="J576" s="66"/>
      <c r="K576" s="34"/>
    </row>
    <row r="577" spans="1:11" ht="12.75">
      <c r="A577" s="3" t="s">
        <v>973</v>
      </c>
      <c r="F577" s="45"/>
      <c r="G577" s="46"/>
      <c r="H577" s="46"/>
      <c r="I577" s="46"/>
      <c r="J577" s="66"/>
      <c r="K577" s="34"/>
    </row>
    <row r="578" spans="1:11" ht="12.75">
      <c r="A578" s="5" t="s">
        <v>642</v>
      </c>
      <c r="B578" s="5" t="s">
        <v>35</v>
      </c>
      <c r="C578" s="29" t="s">
        <v>1008</v>
      </c>
      <c r="D578" s="29" t="s">
        <v>1007</v>
      </c>
      <c r="E578" s="29" t="s">
        <v>36</v>
      </c>
      <c r="F578" s="29" t="s">
        <v>1072</v>
      </c>
      <c r="G578" s="52" t="s">
        <v>1214</v>
      </c>
      <c r="H578" s="52"/>
      <c r="I578" s="52"/>
      <c r="J578" s="54"/>
      <c r="K578" s="35" t="s">
        <v>871</v>
      </c>
    </row>
    <row r="579" spans="1:11" ht="12.75">
      <c r="A579" s="1" t="s">
        <v>772</v>
      </c>
      <c r="B579" s="57" t="s">
        <v>934</v>
      </c>
      <c r="C579" s="24" t="s">
        <v>1016</v>
      </c>
      <c r="E579" s="25" t="s">
        <v>588</v>
      </c>
      <c r="F579" s="45">
        <v>1</v>
      </c>
      <c r="G579" s="50">
        <v>1326.3</v>
      </c>
      <c r="H579" s="49">
        <f aca="true" t="shared" si="49" ref="H579:H590">G579*1.04</f>
        <v>1379.352</v>
      </c>
      <c r="I579" s="49">
        <f>H579*1.05</f>
        <v>1448.3196000000003</v>
      </c>
      <c r="J579" s="68">
        <f aca="true" t="shared" si="50" ref="J579:J590">I579/H579</f>
        <v>1.05</v>
      </c>
      <c r="K579" s="38"/>
    </row>
    <row r="580" spans="1:11" ht="12.75">
      <c r="A580" s="1" t="s">
        <v>368</v>
      </c>
      <c r="B580" s="1" t="s">
        <v>941</v>
      </c>
      <c r="C580" s="24" t="s">
        <v>1017</v>
      </c>
      <c r="E580" s="25" t="s">
        <v>588</v>
      </c>
      <c r="F580" s="45">
        <v>1</v>
      </c>
      <c r="G580" s="50">
        <v>1832.18</v>
      </c>
      <c r="H580" s="49">
        <f t="shared" si="49"/>
        <v>1905.4672</v>
      </c>
      <c r="I580" s="49">
        <f aca="true" t="shared" si="51" ref="I580:I590">H580*1.05</f>
        <v>2000.7405600000002</v>
      </c>
      <c r="J580" s="68">
        <f t="shared" si="50"/>
        <v>1.05</v>
      </c>
      <c r="K580" s="34"/>
    </row>
    <row r="581" spans="1:11" ht="12.75">
      <c r="A581" s="1" t="s">
        <v>369</v>
      </c>
      <c r="B581" s="1" t="s">
        <v>942</v>
      </c>
      <c r="C581" s="24" t="s">
        <v>1018</v>
      </c>
      <c r="E581" s="25" t="s">
        <v>588</v>
      </c>
      <c r="F581" s="45">
        <v>1</v>
      </c>
      <c r="G581" s="50">
        <v>1581.16</v>
      </c>
      <c r="H581" s="49">
        <f t="shared" si="49"/>
        <v>1644.4064</v>
      </c>
      <c r="I581" s="49">
        <f t="shared" si="51"/>
        <v>1726.6267200000002</v>
      </c>
      <c r="J581" s="68">
        <f t="shared" si="50"/>
        <v>1.05</v>
      </c>
      <c r="K581" s="38"/>
    </row>
    <row r="582" spans="1:11" s="44" customFormat="1" ht="12.75">
      <c r="A582" s="44" t="s">
        <v>898</v>
      </c>
      <c r="B582" s="57" t="s">
        <v>916</v>
      </c>
      <c r="C582" s="44" t="s">
        <v>1016</v>
      </c>
      <c r="D582" s="45"/>
      <c r="E582" s="45" t="s">
        <v>588</v>
      </c>
      <c r="F582" s="45">
        <v>1</v>
      </c>
      <c r="G582" s="49">
        <v>24.34</v>
      </c>
      <c r="H582" s="49">
        <f t="shared" si="49"/>
        <v>25.3136</v>
      </c>
      <c r="I582" s="49">
        <f t="shared" si="51"/>
        <v>26.57928</v>
      </c>
      <c r="J582" s="68">
        <f t="shared" si="50"/>
        <v>1.05</v>
      </c>
      <c r="K582" s="38"/>
    </row>
    <row r="583" spans="1:11" s="44" customFormat="1" ht="12.75">
      <c r="A583" s="44" t="s">
        <v>899</v>
      </c>
      <c r="B583" s="57" t="s">
        <v>917</v>
      </c>
      <c r="C583" s="44" t="s">
        <v>1016</v>
      </c>
      <c r="D583" s="45"/>
      <c r="E583" s="45" t="s">
        <v>588</v>
      </c>
      <c r="F583" s="45">
        <v>1</v>
      </c>
      <c r="G583" s="49">
        <v>24.34</v>
      </c>
      <c r="H583" s="49">
        <f t="shared" si="49"/>
        <v>25.3136</v>
      </c>
      <c r="I583" s="49">
        <f t="shared" si="51"/>
        <v>26.57928</v>
      </c>
      <c r="J583" s="68">
        <f t="shared" si="50"/>
        <v>1.05</v>
      </c>
      <c r="K583" s="38"/>
    </row>
    <row r="584" spans="1:11" s="44" customFormat="1" ht="12.75">
      <c r="A584" s="44" t="s">
        <v>900</v>
      </c>
      <c r="B584" s="57" t="s">
        <v>918</v>
      </c>
      <c r="C584" s="44" t="s">
        <v>1016</v>
      </c>
      <c r="D584" s="45"/>
      <c r="E584" s="45" t="s">
        <v>588</v>
      </c>
      <c r="F584" s="45">
        <v>1</v>
      </c>
      <c r="G584" s="49">
        <v>24.34</v>
      </c>
      <c r="H584" s="49">
        <f t="shared" si="49"/>
        <v>25.3136</v>
      </c>
      <c r="I584" s="49">
        <f t="shared" si="51"/>
        <v>26.57928</v>
      </c>
      <c r="J584" s="68">
        <f t="shared" si="50"/>
        <v>1.05</v>
      </c>
      <c r="K584" s="38"/>
    </row>
    <row r="585" spans="1:11" s="44" customFormat="1" ht="12.75">
      <c r="A585" s="44" t="s">
        <v>901</v>
      </c>
      <c r="B585" s="57" t="s">
        <v>919</v>
      </c>
      <c r="C585" s="44" t="s">
        <v>1016</v>
      </c>
      <c r="D585" s="45"/>
      <c r="E585" s="45" t="s">
        <v>588</v>
      </c>
      <c r="F585" s="45">
        <v>1</v>
      </c>
      <c r="G585" s="49">
        <v>24.34</v>
      </c>
      <c r="H585" s="49">
        <f t="shared" si="49"/>
        <v>25.3136</v>
      </c>
      <c r="I585" s="49">
        <f t="shared" si="51"/>
        <v>26.57928</v>
      </c>
      <c r="J585" s="68">
        <f t="shared" si="50"/>
        <v>1.05</v>
      </c>
      <c r="K585" s="38"/>
    </row>
    <row r="586" spans="1:11" s="44" customFormat="1" ht="12.75">
      <c r="A586" s="44" t="s">
        <v>902</v>
      </c>
      <c r="B586" s="57" t="s">
        <v>920</v>
      </c>
      <c r="C586" s="44" t="s">
        <v>1016</v>
      </c>
      <c r="D586" s="45"/>
      <c r="E586" s="45" t="s">
        <v>588</v>
      </c>
      <c r="F586" s="45">
        <v>1</v>
      </c>
      <c r="G586" s="49">
        <v>24.34</v>
      </c>
      <c r="H586" s="49">
        <f t="shared" si="49"/>
        <v>25.3136</v>
      </c>
      <c r="I586" s="49">
        <f t="shared" si="51"/>
        <v>26.57928</v>
      </c>
      <c r="J586" s="68">
        <f t="shared" si="50"/>
        <v>1.05</v>
      </c>
      <c r="K586" s="38"/>
    </row>
    <row r="587" spans="1:11" s="44" customFormat="1" ht="12.75">
      <c r="A587" s="44" t="s">
        <v>903</v>
      </c>
      <c r="B587" s="57" t="s">
        <v>921</v>
      </c>
      <c r="C587" s="44" t="s">
        <v>1016</v>
      </c>
      <c r="D587" s="45"/>
      <c r="E587" s="45" t="s">
        <v>588</v>
      </c>
      <c r="F587" s="45">
        <v>1</v>
      </c>
      <c r="G587" s="49">
        <v>24.34</v>
      </c>
      <c r="H587" s="49">
        <f t="shared" si="49"/>
        <v>25.3136</v>
      </c>
      <c r="I587" s="49">
        <f t="shared" si="51"/>
        <v>26.57928</v>
      </c>
      <c r="J587" s="68">
        <f t="shared" si="50"/>
        <v>1.05</v>
      </c>
      <c r="K587" s="38"/>
    </row>
    <row r="588" spans="1:11" ht="12.75">
      <c r="A588" s="44" t="s">
        <v>904</v>
      </c>
      <c r="B588" s="57" t="s">
        <v>922</v>
      </c>
      <c r="C588" s="44" t="s">
        <v>1016</v>
      </c>
      <c r="E588" s="45" t="s">
        <v>588</v>
      </c>
      <c r="F588" s="45">
        <v>1</v>
      </c>
      <c r="G588" s="49">
        <v>24.34</v>
      </c>
      <c r="H588" s="49">
        <f t="shared" si="49"/>
        <v>25.3136</v>
      </c>
      <c r="I588" s="49">
        <f t="shared" si="51"/>
        <v>26.57928</v>
      </c>
      <c r="J588" s="68">
        <f t="shared" si="50"/>
        <v>1.05</v>
      </c>
      <c r="K588" s="34"/>
    </row>
    <row r="589" spans="1:11" s="44" customFormat="1" ht="12.75">
      <c r="A589" s="44" t="s">
        <v>905</v>
      </c>
      <c r="B589" s="57" t="s">
        <v>923</v>
      </c>
      <c r="C589" s="44" t="s">
        <v>1016</v>
      </c>
      <c r="D589" s="45"/>
      <c r="E589" s="45" t="s">
        <v>588</v>
      </c>
      <c r="F589" s="45">
        <v>1</v>
      </c>
      <c r="G589" s="49">
        <v>24.34</v>
      </c>
      <c r="H589" s="49">
        <f t="shared" si="49"/>
        <v>25.3136</v>
      </c>
      <c r="I589" s="49">
        <f t="shared" si="51"/>
        <v>26.57928</v>
      </c>
      <c r="J589" s="68">
        <f t="shared" si="50"/>
        <v>1.05</v>
      </c>
      <c r="K589" s="34"/>
    </row>
    <row r="590" spans="1:11" s="44" customFormat="1" ht="12.75">
      <c r="A590" s="44" t="s">
        <v>906</v>
      </c>
      <c r="B590" s="57" t="s">
        <v>924</v>
      </c>
      <c r="C590" s="44" t="s">
        <v>1016</v>
      </c>
      <c r="D590" s="45"/>
      <c r="E590" s="45" t="s">
        <v>588</v>
      </c>
      <c r="F590" s="45">
        <v>1</v>
      </c>
      <c r="G590" s="49">
        <v>24.34</v>
      </c>
      <c r="H590" s="49">
        <f t="shared" si="49"/>
        <v>25.3136</v>
      </c>
      <c r="I590" s="49">
        <f t="shared" si="51"/>
        <v>26.57928</v>
      </c>
      <c r="J590" s="68">
        <f t="shared" si="50"/>
        <v>1.05</v>
      </c>
      <c r="K590" s="34"/>
    </row>
    <row r="591" spans="2:11" s="44" customFormat="1" ht="12.75">
      <c r="B591" s="57"/>
      <c r="D591" s="45"/>
      <c r="E591" s="45"/>
      <c r="F591" s="45"/>
      <c r="G591" s="59"/>
      <c r="H591" s="59"/>
      <c r="I591" s="59"/>
      <c r="J591" s="69"/>
      <c r="K591" s="34"/>
    </row>
    <row r="592" spans="4:11" s="44" customFormat="1" ht="12.75">
      <c r="D592" s="45"/>
      <c r="E592" s="45"/>
      <c r="F592" s="45"/>
      <c r="G592" s="46"/>
      <c r="H592" s="46"/>
      <c r="I592" s="46"/>
      <c r="J592" s="66"/>
      <c r="K592" s="34"/>
    </row>
    <row r="593" spans="1:11" ht="12.75">
      <c r="A593" s="3" t="s">
        <v>716</v>
      </c>
      <c r="F593" s="45"/>
      <c r="G593" s="46"/>
      <c r="H593" s="46"/>
      <c r="I593" s="46"/>
      <c r="J593" s="66"/>
      <c r="K593" s="34"/>
    </row>
    <row r="594" spans="1:11" ht="12.75">
      <c r="A594" s="5" t="s">
        <v>642</v>
      </c>
      <c r="B594" s="5" t="s">
        <v>35</v>
      </c>
      <c r="C594" s="29" t="s">
        <v>1008</v>
      </c>
      <c r="D594" s="29" t="s">
        <v>1007</v>
      </c>
      <c r="E594" s="29" t="s">
        <v>36</v>
      </c>
      <c r="F594" s="29" t="s">
        <v>1072</v>
      </c>
      <c r="G594" s="52" t="s">
        <v>1214</v>
      </c>
      <c r="H594" s="52"/>
      <c r="I594" s="52"/>
      <c r="J594" s="54"/>
      <c r="K594" s="35" t="s">
        <v>871</v>
      </c>
    </row>
    <row r="595" spans="1:11" ht="12.75">
      <c r="A595" s="1" t="s">
        <v>935</v>
      </c>
      <c r="B595" s="57" t="s">
        <v>938</v>
      </c>
      <c r="C595" s="24" t="s">
        <v>1016</v>
      </c>
      <c r="E595" s="25" t="s">
        <v>588</v>
      </c>
      <c r="F595" s="45">
        <v>1</v>
      </c>
      <c r="G595" s="49">
        <v>1558.18</v>
      </c>
      <c r="H595" s="49">
        <f aca="true" t="shared" si="52" ref="H595:H606">G595*1.04</f>
        <v>1620.5072</v>
      </c>
      <c r="I595" s="49">
        <f aca="true" t="shared" si="53" ref="I595:I606">H595*1.05</f>
        <v>1701.53256</v>
      </c>
      <c r="J595" s="68">
        <f aca="true" t="shared" si="54" ref="J595:J606">I595/H595</f>
        <v>1.05</v>
      </c>
      <c r="K595" s="38"/>
    </row>
    <row r="596" spans="1:11" ht="12.75">
      <c r="A596" s="1" t="s">
        <v>936</v>
      </c>
      <c r="B596" s="57" t="s">
        <v>939</v>
      </c>
      <c r="C596" s="24" t="s">
        <v>1016</v>
      </c>
      <c r="E596" s="25" t="s">
        <v>588</v>
      </c>
      <c r="F596" s="45">
        <v>1</v>
      </c>
      <c r="G596" s="49">
        <v>1833.71</v>
      </c>
      <c r="H596" s="49">
        <f t="shared" si="52"/>
        <v>1907.0584000000001</v>
      </c>
      <c r="I596" s="49">
        <f t="shared" si="53"/>
        <v>2002.4113200000002</v>
      </c>
      <c r="J596" s="68">
        <f t="shared" si="54"/>
        <v>1.05</v>
      </c>
      <c r="K596" s="38"/>
    </row>
    <row r="597" spans="1:11" ht="12.75">
      <c r="A597" s="1" t="s">
        <v>937</v>
      </c>
      <c r="B597" s="57" t="s">
        <v>940</v>
      </c>
      <c r="C597" s="24" t="s">
        <v>1016</v>
      </c>
      <c r="E597" s="25" t="s">
        <v>588</v>
      </c>
      <c r="F597" s="45">
        <v>1</v>
      </c>
      <c r="G597" s="49">
        <v>2137.74</v>
      </c>
      <c r="H597" s="49">
        <f t="shared" si="52"/>
        <v>2223.2495999999996</v>
      </c>
      <c r="I597" s="49">
        <f t="shared" si="53"/>
        <v>2334.4120799999996</v>
      </c>
      <c r="J597" s="68">
        <f t="shared" si="54"/>
        <v>1.05</v>
      </c>
      <c r="K597" s="38"/>
    </row>
    <row r="598" spans="1:11" s="24" customFormat="1" ht="12.75">
      <c r="A598" s="24" t="s">
        <v>907</v>
      </c>
      <c r="B598" s="57" t="s">
        <v>925</v>
      </c>
      <c r="C598" s="24" t="s">
        <v>1016</v>
      </c>
      <c r="D598" s="45"/>
      <c r="E598" s="25" t="s">
        <v>588</v>
      </c>
      <c r="F598" s="45">
        <v>1</v>
      </c>
      <c r="G598" s="49">
        <v>26.21</v>
      </c>
      <c r="H598" s="49">
        <f t="shared" si="52"/>
        <v>27.2584</v>
      </c>
      <c r="I598" s="49">
        <f t="shared" si="53"/>
        <v>28.621320000000004</v>
      </c>
      <c r="J598" s="68">
        <f t="shared" si="54"/>
        <v>1.05</v>
      </c>
      <c r="K598" s="38"/>
    </row>
    <row r="599" spans="1:11" s="24" customFormat="1" ht="12.75">
      <c r="A599" s="24" t="s">
        <v>908</v>
      </c>
      <c r="B599" s="57" t="s">
        <v>926</v>
      </c>
      <c r="C599" s="24" t="s">
        <v>1016</v>
      </c>
      <c r="D599" s="45"/>
      <c r="E599" s="25" t="s">
        <v>588</v>
      </c>
      <c r="F599" s="45">
        <v>1</v>
      </c>
      <c r="G599" s="49">
        <v>26.21</v>
      </c>
      <c r="H599" s="49">
        <f t="shared" si="52"/>
        <v>27.2584</v>
      </c>
      <c r="I599" s="49">
        <f t="shared" si="53"/>
        <v>28.621320000000004</v>
      </c>
      <c r="J599" s="68">
        <f t="shared" si="54"/>
        <v>1.05</v>
      </c>
      <c r="K599" s="38"/>
    </row>
    <row r="600" spans="1:11" s="24" customFormat="1" ht="12.75">
      <c r="A600" s="24" t="s">
        <v>909</v>
      </c>
      <c r="B600" s="57" t="s">
        <v>927</v>
      </c>
      <c r="C600" s="24" t="s">
        <v>1016</v>
      </c>
      <c r="D600" s="45"/>
      <c r="E600" s="25" t="s">
        <v>588</v>
      </c>
      <c r="F600" s="45">
        <v>1</v>
      </c>
      <c r="G600" s="49">
        <v>26.21</v>
      </c>
      <c r="H600" s="49">
        <f t="shared" si="52"/>
        <v>27.2584</v>
      </c>
      <c r="I600" s="49">
        <f t="shared" si="53"/>
        <v>28.621320000000004</v>
      </c>
      <c r="J600" s="68">
        <f t="shared" si="54"/>
        <v>1.05</v>
      </c>
      <c r="K600" s="38"/>
    </row>
    <row r="601" spans="1:11" s="24" customFormat="1" ht="12.75">
      <c r="A601" s="24" t="s">
        <v>910</v>
      </c>
      <c r="B601" s="57" t="s">
        <v>928</v>
      </c>
      <c r="C601" s="24" t="s">
        <v>1016</v>
      </c>
      <c r="D601" s="45"/>
      <c r="E601" s="25" t="s">
        <v>588</v>
      </c>
      <c r="F601" s="45">
        <v>1</v>
      </c>
      <c r="G601" s="49">
        <v>26.21</v>
      </c>
      <c r="H601" s="49">
        <f t="shared" si="52"/>
        <v>27.2584</v>
      </c>
      <c r="I601" s="49">
        <f t="shared" si="53"/>
        <v>28.621320000000004</v>
      </c>
      <c r="J601" s="68">
        <f t="shared" si="54"/>
        <v>1.05</v>
      </c>
      <c r="K601" s="38"/>
    </row>
    <row r="602" spans="1:11" s="24" customFormat="1" ht="12.75">
      <c r="A602" s="24" t="s">
        <v>911</v>
      </c>
      <c r="B602" s="57" t="s">
        <v>929</v>
      </c>
      <c r="C602" s="24" t="s">
        <v>1016</v>
      </c>
      <c r="D602" s="45"/>
      <c r="E602" s="25" t="s">
        <v>588</v>
      </c>
      <c r="F602" s="45">
        <v>1</v>
      </c>
      <c r="G602" s="49">
        <v>26.21</v>
      </c>
      <c r="H602" s="49">
        <f t="shared" si="52"/>
        <v>27.2584</v>
      </c>
      <c r="I602" s="49">
        <f t="shared" si="53"/>
        <v>28.621320000000004</v>
      </c>
      <c r="J602" s="68">
        <f t="shared" si="54"/>
        <v>1.05</v>
      </c>
      <c r="K602" s="38"/>
    </row>
    <row r="603" spans="1:11" s="24" customFormat="1" ht="12.75">
      <c r="A603" s="24" t="s">
        <v>912</v>
      </c>
      <c r="B603" s="57" t="s">
        <v>930</v>
      </c>
      <c r="C603" s="24" t="s">
        <v>1016</v>
      </c>
      <c r="D603" s="45"/>
      <c r="E603" s="25" t="s">
        <v>588</v>
      </c>
      <c r="F603" s="45">
        <v>1</v>
      </c>
      <c r="G603" s="49">
        <v>26.21</v>
      </c>
      <c r="H603" s="49">
        <f t="shared" si="52"/>
        <v>27.2584</v>
      </c>
      <c r="I603" s="49">
        <f t="shared" si="53"/>
        <v>28.621320000000004</v>
      </c>
      <c r="J603" s="68">
        <f t="shared" si="54"/>
        <v>1.05</v>
      </c>
      <c r="K603" s="38"/>
    </row>
    <row r="604" spans="1:11" s="24" customFormat="1" ht="12.75">
      <c r="A604" s="24" t="s">
        <v>913</v>
      </c>
      <c r="B604" s="57" t="s">
        <v>931</v>
      </c>
      <c r="C604" s="24" t="s">
        <v>1016</v>
      </c>
      <c r="D604" s="45"/>
      <c r="E604" s="25" t="s">
        <v>588</v>
      </c>
      <c r="F604" s="45">
        <v>1</v>
      </c>
      <c r="G604" s="49">
        <v>26.21</v>
      </c>
      <c r="H604" s="49">
        <f t="shared" si="52"/>
        <v>27.2584</v>
      </c>
      <c r="I604" s="49">
        <f t="shared" si="53"/>
        <v>28.621320000000004</v>
      </c>
      <c r="J604" s="68">
        <f t="shared" si="54"/>
        <v>1.05</v>
      </c>
      <c r="K604" s="38"/>
    </row>
    <row r="605" spans="1:11" s="24" customFormat="1" ht="12.75">
      <c r="A605" s="1" t="s">
        <v>914</v>
      </c>
      <c r="B605" s="57" t="s">
        <v>932</v>
      </c>
      <c r="C605" s="24" t="s">
        <v>1016</v>
      </c>
      <c r="D605" s="45"/>
      <c r="E605" s="25" t="s">
        <v>588</v>
      </c>
      <c r="F605" s="45">
        <v>1</v>
      </c>
      <c r="G605" s="49">
        <v>26.21</v>
      </c>
      <c r="H605" s="49">
        <f t="shared" si="52"/>
        <v>27.2584</v>
      </c>
      <c r="I605" s="49">
        <f t="shared" si="53"/>
        <v>28.621320000000004</v>
      </c>
      <c r="J605" s="68">
        <f t="shared" si="54"/>
        <v>1.05</v>
      </c>
      <c r="K605" s="38"/>
    </row>
    <row r="606" spans="1:11" s="24" customFormat="1" ht="12.75">
      <c r="A606" s="1" t="s">
        <v>915</v>
      </c>
      <c r="B606" s="57" t="s">
        <v>933</v>
      </c>
      <c r="C606" s="24" t="s">
        <v>1016</v>
      </c>
      <c r="D606" s="45"/>
      <c r="E606" s="25" t="s">
        <v>588</v>
      </c>
      <c r="F606" s="45">
        <v>1</v>
      </c>
      <c r="G606" s="49">
        <v>26.21</v>
      </c>
      <c r="H606" s="49">
        <f t="shared" si="52"/>
        <v>27.2584</v>
      </c>
      <c r="I606" s="49">
        <f t="shared" si="53"/>
        <v>28.621320000000004</v>
      </c>
      <c r="J606" s="68">
        <f t="shared" si="54"/>
        <v>1.05</v>
      </c>
      <c r="K606" s="38"/>
    </row>
    <row r="607" spans="4:11" s="24" customFormat="1" ht="12.75">
      <c r="D607" s="45"/>
      <c r="E607" s="25"/>
      <c r="F607" s="45"/>
      <c r="G607" s="30"/>
      <c r="H607" s="30"/>
      <c r="I607" s="30"/>
      <c r="J607" s="66"/>
      <c r="K607" s="26"/>
    </row>
    <row r="608" spans="1:11" s="24" customFormat="1" ht="12.75">
      <c r="A608" s="27" t="s">
        <v>1002</v>
      </c>
      <c r="D608" s="45"/>
      <c r="E608" s="25"/>
      <c r="F608" s="45"/>
      <c r="G608" s="46"/>
      <c r="H608" s="46"/>
      <c r="I608" s="46"/>
      <c r="J608" s="66"/>
      <c r="K608" s="34"/>
    </row>
    <row r="609" spans="1:11" s="24" customFormat="1" ht="12.75">
      <c r="A609" s="28" t="s">
        <v>642</v>
      </c>
      <c r="B609" s="28" t="s">
        <v>35</v>
      </c>
      <c r="C609" s="29" t="s">
        <v>1008</v>
      </c>
      <c r="D609" s="29" t="s">
        <v>1007</v>
      </c>
      <c r="E609" s="29" t="s">
        <v>36</v>
      </c>
      <c r="F609" s="29" t="s">
        <v>1072</v>
      </c>
      <c r="G609" s="52" t="s">
        <v>1214</v>
      </c>
      <c r="H609" s="52"/>
      <c r="I609" s="52"/>
      <c r="J609" s="54"/>
      <c r="K609" s="35" t="s">
        <v>871</v>
      </c>
    </row>
    <row r="610" spans="1:11" s="24" customFormat="1" ht="12.75">
      <c r="A610" s="24" t="s">
        <v>989</v>
      </c>
      <c r="B610" s="44" t="s">
        <v>984</v>
      </c>
      <c r="C610" s="24" t="s">
        <v>1015</v>
      </c>
      <c r="D610" s="45"/>
      <c r="E610" s="25" t="s">
        <v>588</v>
      </c>
      <c r="F610" s="45">
        <v>1</v>
      </c>
      <c r="G610" s="49">
        <v>659.51</v>
      </c>
      <c r="H610" s="49">
        <f aca="true" t="shared" si="55" ref="H610:H619">G610*1.04</f>
        <v>685.8904</v>
      </c>
      <c r="I610" s="49">
        <f aca="true" t="shared" si="56" ref="I610:I619">H610*1.05</f>
        <v>720.18492</v>
      </c>
      <c r="J610" s="68">
        <f aca="true" t="shared" si="57" ref="J610:J619">I610/H610</f>
        <v>1.05</v>
      </c>
      <c r="K610" s="26"/>
    </row>
    <row r="611" spans="1:11" s="24" customFormat="1" ht="12.75">
      <c r="A611" s="24" t="s">
        <v>987</v>
      </c>
      <c r="B611" s="44" t="s">
        <v>985</v>
      </c>
      <c r="C611" s="24" t="s">
        <v>1015</v>
      </c>
      <c r="D611" s="45"/>
      <c r="E611" s="25" t="s">
        <v>588</v>
      </c>
      <c r="F611" s="45">
        <v>1</v>
      </c>
      <c r="G611" s="49">
        <v>850.19</v>
      </c>
      <c r="H611" s="49">
        <f t="shared" si="55"/>
        <v>884.1976000000001</v>
      </c>
      <c r="I611" s="49">
        <f t="shared" si="56"/>
        <v>928.4074800000001</v>
      </c>
      <c r="J611" s="68">
        <f t="shared" si="57"/>
        <v>1.05</v>
      </c>
      <c r="K611" s="26"/>
    </row>
    <row r="612" spans="1:11" s="24" customFormat="1" ht="12.75">
      <c r="A612" s="24" t="s">
        <v>988</v>
      </c>
      <c r="B612" s="44" t="s">
        <v>986</v>
      </c>
      <c r="C612" s="24" t="s">
        <v>1015</v>
      </c>
      <c r="D612" s="45"/>
      <c r="E612" s="25" t="s">
        <v>588</v>
      </c>
      <c r="F612" s="45">
        <v>1</v>
      </c>
      <c r="G612" s="49">
        <v>929.65</v>
      </c>
      <c r="H612" s="49">
        <f t="shared" si="55"/>
        <v>966.836</v>
      </c>
      <c r="I612" s="49">
        <f t="shared" si="56"/>
        <v>1015.1778</v>
      </c>
      <c r="J612" s="68">
        <f t="shared" si="57"/>
        <v>1.05</v>
      </c>
      <c r="K612" s="26"/>
    </row>
    <row r="613" spans="1:11" s="24" customFormat="1" ht="12.75">
      <c r="A613" s="24" t="s">
        <v>1005</v>
      </c>
      <c r="B613" s="44" t="s">
        <v>1004</v>
      </c>
      <c r="C613" s="24" t="s">
        <v>1015</v>
      </c>
      <c r="D613" s="45"/>
      <c r="E613" s="25" t="s">
        <v>588</v>
      </c>
      <c r="F613" s="45">
        <v>1</v>
      </c>
      <c r="G613" s="49">
        <v>858.15</v>
      </c>
      <c r="H613" s="49">
        <f t="shared" si="55"/>
        <v>892.476</v>
      </c>
      <c r="I613" s="49">
        <f t="shared" si="56"/>
        <v>937.0998000000001</v>
      </c>
      <c r="J613" s="68">
        <f t="shared" si="57"/>
        <v>1.05</v>
      </c>
      <c r="K613" s="26"/>
    </row>
    <row r="614" spans="1:11" s="44" customFormat="1" ht="12.75">
      <c r="A614" s="44" t="s">
        <v>1189</v>
      </c>
      <c r="B614" s="44" t="s">
        <v>1199</v>
      </c>
      <c r="C614" s="44" t="s">
        <v>1015</v>
      </c>
      <c r="D614" s="45"/>
      <c r="E614" s="45" t="s">
        <v>726</v>
      </c>
      <c r="F614" s="45">
        <v>1</v>
      </c>
      <c r="G614" s="49">
        <v>15.09</v>
      </c>
      <c r="H614" s="49">
        <f t="shared" si="55"/>
        <v>15.6936</v>
      </c>
      <c r="I614" s="49">
        <f t="shared" si="56"/>
        <v>16.47828</v>
      </c>
      <c r="J614" s="68">
        <f t="shared" si="57"/>
        <v>1.05</v>
      </c>
      <c r="K614" s="46"/>
    </row>
    <row r="615" spans="1:11" s="44" customFormat="1" ht="12.75">
      <c r="A615" s="44" t="s">
        <v>1190</v>
      </c>
      <c r="B615" s="44" t="s">
        <v>1194</v>
      </c>
      <c r="C615" s="44" t="s">
        <v>1015</v>
      </c>
      <c r="D615" s="45"/>
      <c r="E615" s="45" t="s">
        <v>726</v>
      </c>
      <c r="F615" s="45">
        <v>1</v>
      </c>
      <c r="G615" s="49">
        <v>82.59</v>
      </c>
      <c r="H615" s="49">
        <f t="shared" si="55"/>
        <v>85.8936</v>
      </c>
      <c r="I615" s="49">
        <f t="shared" si="56"/>
        <v>90.18828</v>
      </c>
      <c r="J615" s="68">
        <f t="shared" si="57"/>
        <v>1.05</v>
      </c>
      <c r="K615" s="46"/>
    </row>
    <row r="616" spans="1:11" s="44" customFormat="1" ht="12.75">
      <c r="A616" s="44" t="s">
        <v>1191</v>
      </c>
      <c r="B616" s="44" t="s">
        <v>1195</v>
      </c>
      <c r="C616" s="44" t="s">
        <v>1015</v>
      </c>
      <c r="D616" s="45"/>
      <c r="E616" s="45" t="s">
        <v>726</v>
      </c>
      <c r="F616" s="45">
        <v>1</v>
      </c>
      <c r="G616" s="49">
        <v>115.85</v>
      </c>
      <c r="H616" s="49">
        <f t="shared" si="55"/>
        <v>120.484</v>
      </c>
      <c r="I616" s="49">
        <f t="shared" si="56"/>
        <v>126.5082</v>
      </c>
      <c r="J616" s="68">
        <f t="shared" si="57"/>
        <v>1.05</v>
      </c>
      <c r="K616" s="46"/>
    </row>
    <row r="617" spans="1:11" s="44" customFormat="1" ht="12.75">
      <c r="A617" s="57" t="s">
        <v>1241</v>
      </c>
      <c r="B617" s="44" t="s">
        <v>1196</v>
      </c>
      <c r="C617" s="44" t="s">
        <v>1015</v>
      </c>
      <c r="D617" s="45"/>
      <c r="E617" s="45" t="s">
        <v>726</v>
      </c>
      <c r="F617" s="45">
        <v>1</v>
      </c>
      <c r="G617" s="49">
        <v>2.44</v>
      </c>
      <c r="H617" s="49">
        <f t="shared" si="55"/>
        <v>2.5376</v>
      </c>
      <c r="I617" s="49">
        <f t="shared" si="56"/>
        <v>2.66448</v>
      </c>
      <c r="J617" s="68">
        <f t="shared" si="57"/>
        <v>1.05</v>
      </c>
      <c r="K617" s="46"/>
    </row>
    <row r="618" spans="1:11" s="44" customFormat="1" ht="12.75">
      <c r="A618" s="44" t="s">
        <v>1192</v>
      </c>
      <c r="B618" s="44" t="s">
        <v>1197</v>
      </c>
      <c r="C618" s="44" t="s">
        <v>1015</v>
      </c>
      <c r="D618" s="45"/>
      <c r="E618" s="45" t="s">
        <v>726</v>
      </c>
      <c r="F618" s="45">
        <v>1</v>
      </c>
      <c r="G618" s="49">
        <v>4.06</v>
      </c>
      <c r="H618" s="49">
        <f t="shared" si="55"/>
        <v>4.2223999999999995</v>
      </c>
      <c r="I618" s="49">
        <f t="shared" si="56"/>
        <v>4.43352</v>
      </c>
      <c r="J618" s="68">
        <f t="shared" si="57"/>
        <v>1.05</v>
      </c>
      <c r="K618" s="46"/>
    </row>
    <row r="619" spans="1:11" s="44" customFormat="1" ht="12.75">
      <c r="A619" s="44" t="s">
        <v>1193</v>
      </c>
      <c r="B619" s="44" t="s">
        <v>1198</v>
      </c>
      <c r="C619" s="44" t="s">
        <v>1015</v>
      </c>
      <c r="D619" s="45"/>
      <c r="E619" s="45" t="s">
        <v>726</v>
      </c>
      <c r="F619" s="45">
        <v>1</v>
      </c>
      <c r="G619" s="49">
        <v>4.06</v>
      </c>
      <c r="H619" s="49">
        <f t="shared" si="55"/>
        <v>4.2223999999999995</v>
      </c>
      <c r="I619" s="49">
        <f t="shared" si="56"/>
        <v>4.43352</v>
      </c>
      <c r="J619" s="68">
        <f t="shared" si="57"/>
        <v>1.05</v>
      </c>
      <c r="K619" s="46"/>
    </row>
    <row r="620" spans="4:10" s="44" customFormat="1" ht="12.75">
      <c r="D620" s="45"/>
      <c r="F620" s="45"/>
      <c r="J620" s="45"/>
    </row>
    <row r="621" spans="2:11" s="24" customFormat="1" ht="12.75">
      <c r="B621" s="44"/>
      <c r="D621" s="45"/>
      <c r="E621" s="25"/>
      <c r="F621" s="45"/>
      <c r="G621" s="30"/>
      <c r="H621" s="30"/>
      <c r="I621" s="30"/>
      <c r="J621" s="66"/>
      <c r="K621" s="26"/>
    </row>
    <row r="622" spans="1:11" s="24" customFormat="1" ht="12.75">
      <c r="A622" s="27" t="s">
        <v>1003</v>
      </c>
      <c r="D622" s="45"/>
      <c r="E622" s="25"/>
      <c r="F622" s="45"/>
      <c r="G622" s="46"/>
      <c r="H622" s="46"/>
      <c r="I622" s="46"/>
      <c r="J622" s="66"/>
      <c r="K622" s="34"/>
    </row>
    <row r="623" spans="1:11" s="24" customFormat="1" ht="12.75">
      <c r="A623" s="28" t="s">
        <v>642</v>
      </c>
      <c r="B623" s="28" t="s">
        <v>35</v>
      </c>
      <c r="C623" s="29" t="s">
        <v>1008</v>
      </c>
      <c r="D623" s="29" t="s">
        <v>1007</v>
      </c>
      <c r="E623" s="29" t="s">
        <v>36</v>
      </c>
      <c r="F623" s="29" t="s">
        <v>1072</v>
      </c>
      <c r="G623" s="52" t="s">
        <v>1214</v>
      </c>
      <c r="H623" s="52"/>
      <c r="I623" s="52"/>
      <c r="J623" s="54"/>
      <c r="K623" s="35" t="s">
        <v>871</v>
      </c>
    </row>
    <row r="624" spans="1:11" s="24" customFormat="1" ht="12.75">
      <c r="A624" s="24" t="s">
        <v>990</v>
      </c>
      <c r="B624" s="44" t="s">
        <v>996</v>
      </c>
      <c r="C624" s="24" t="s">
        <v>1015</v>
      </c>
      <c r="D624" s="45"/>
      <c r="E624" s="25" t="s">
        <v>588</v>
      </c>
      <c r="F624" s="45">
        <v>1</v>
      </c>
      <c r="G624" s="49">
        <v>2618.92</v>
      </c>
      <c r="H624" s="49">
        <f aca="true" t="shared" si="58" ref="H624:H634">G624*1.04</f>
        <v>2723.6768</v>
      </c>
      <c r="I624" s="49">
        <f aca="true" t="shared" si="59" ref="I624:I634">H624*1.05</f>
        <v>2859.8606400000003</v>
      </c>
      <c r="J624" s="68">
        <f aca="true" t="shared" si="60" ref="J624:J634">I624/H624</f>
        <v>1.05</v>
      </c>
      <c r="K624" s="26"/>
    </row>
    <row r="625" spans="1:11" s="24" customFormat="1" ht="12.75">
      <c r="A625" s="24" t="s">
        <v>991</v>
      </c>
      <c r="B625" s="44" t="s">
        <v>999</v>
      </c>
      <c r="C625" s="24" t="s">
        <v>1015</v>
      </c>
      <c r="D625" s="45"/>
      <c r="E625" s="25" t="s">
        <v>588</v>
      </c>
      <c r="F625" s="45">
        <v>1</v>
      </c>
      <c r="G625" s="49">
        <v>2929.91</v>
      </c>
      <c r="H625" s="49">
        <f t="shared" si="58"/>
        <v>3047.1064</v>
      </c>
      <c r="I625" s="49">
        <f t="shared" si="59"/>
        <v>3199.4617200000002</v>
      </c>
      <c r="J625" s="68">
        <f t="shared" si="60"/>
        <v>1.05</v>
      </c>
      <c r="K625" s="26"/>
    </row>
    <row r="626" spans="1:11" s="24" customFormat="1" ht="12.75">
      <c r="A626" s="24" t="s">
        <v>992</v>
      </c>
      <c r="B626" s="44" t="s">
        <v>997</v>
      </c>
      <c r="C626" s="24" t="s">
        <v>1015</v>
      </c>
      <c r="D626" s="45"/>
      <c r="E626" s="25" t="s">
        <v>588</v>
      </c>
      <c r="F626" s="45">
        <v>1</v>
      </c>
      <c r="G626" s="49">
        <v>3011.76</v>
      </c>
      <c r="H626" s="49">
        <f t="shared" si="58"/>
        <v>3132.2304000000004</v>
      </c>
      <c r="I626" s="49">
        <f t="shared" si="59"/>
        <v>3288.8419200000008</v>
      </c>
      <c r="J626" s="68">
        <f t="shared" si="60"/>
        <v>1.05</v>
      </c>
      <c r="K626" s="26"/>
    </row>
    <row r="627" spans="1:11" s="24" customFormat="1" ht="12.75">
      <c r="A627" s="24" t="s">
        <v>993</v>
      </c>
      <c r="B627" s="44" t="s">
        <v>998</v>
      </c>
      <c r="C627" s="24" t="s">
        <v>1015</v>
      </c>
      <c r="D627" s="45"/>
      <c r="E627" s="25" t="s">
        <v>588</v>
      </c>
      <c r="F627" s="45">
        <v>1</v>
      </c>
      <c r="G627" s="49">
        <v>3322.75</v>
      </c>
      <c r="H627" s="49">
        <f t="shared" si="58"/>
        <v>3455.6600000000003</v>
      </c>
      <c r="I627" s="49">
        <f t="shared" si="59"/>
        <v>3628.4430000000007</v>
      </c>
      <c r="J627" s="68">
        <f t="shared" si="60"/>
        <v>1.05</v>
      </c>
      <c r="K627" s="26"/>
    </row>
    <row r="628" spans="1:11" s="24" customFormat="1" ht="12.75">
      <c r="A628" s="24" t="s">
        <v>994</v>
      </c>
      <c r="B628" s="44" t="s">
        <v>1000</v>
      </c>
      <c r="C628" s="24" t="s">
        <v>1015</v>
      </c>
      <c r="D628" s="45"/>
      <c r="E628" s="25" t="s">
        <v>588</v>
      </c>
      <c r="F628" s="45">
        <v>1</v>
      </c>
      <c r="G628" s="49">
        <v>834.79</v>
      </c>
      <c r="H628" s="49">
        <f t="shared" si="58"/>
        <v>868.1816</v>
      </c>
      <c r="I628" s="49">
        <f t="shared" si="59"/>
        <v>911.59068</v>
      </c>
      <c r="J628" s="68">
        <f t="shared" si="60"/>
        <v>1.05</v>
      </c>
      <c r="K628" s="26"/>
    </row>
    <row r="629" spans="1:11" s="24" customFormat="1" ht="12.75">
      <c r="A629" s="24" t="s">
        <v>995</v>
      </c>
      <c r="B629" s="44" t="s">
        <v>1001</v>
      </c>
      <c r="C629" s="24" t="s">
        <v>1015</v>
      </c>
      <c r="D629" s="45"/>
      <c r="E629" s="25" t="s">
        <v>588</v>
      </c>
      <c r="F629" s="45">
        <v>1</v>
      </c>
      <c r="G629" s="49">
        <v>147.32</v>
      </c>
      <c r="H629" s="49">
        <f t="shared" si="58"/>
        <v>153.2128</v>
      </c>
      <c r="I629" s="49">
        <f t="shared" si="59"/>
        <v>160.87344</v>
      </c>
      <c r="J629" s="68">
        <f t="shared" si="60"/>
        <v>1.05</v>
      </c>
      <c r="K629" s="26"/>
    </row>
    <row r="630" spans="1:11" s="44" customFormat="1" ht="12.75">
      <c r="A630" s="44" t="s">
        <v>1189</v>
      </c>
      <c r="B630" s="44" t="s">
        <v>1199</v>
      </c>
      <c r="C630" s="44" t="s">
        <v>1015</v>
      </c>
      <c r="D630" s="45"/>
      <c r="E630" s="45" t="s">
        <v>726</v>
      </c>
      <c r="F630" s="45">
        <v>1</v>
      </c>
      <c r="G630" s="49">
        <v>15.09</v>
      </c>
      <c r="H630" s="49">
        <f t="shared" si="58"/>
        <v>15.6936</v>
      </c>
      <c r="I630" s="49">
        <f t="shared" si="59"/>
        <v>16.47828</v>
      </c>
      <c r="J630" s="68">
        <f t="shared" si="60"/>
        <v>1.05</v>
      </c>
      <c r="K630" s="46"/>
    </row>
    <row r="631" spans="1:11" s="44" customFormat="1" ht="12.75">
      <c r="A631" s="44" t="s">
        <v>1190</v>
      </c>
      <c r="B631" s="44" t="s">
        <v>1194</v>
      </c>
      <c r="C631" s="44" t="s">
        <v>1015</v>
      </c>
      <c r="D631" s="45"/>
      <c r="E631" s="45" t="s">
        <v>726</v>
      </c>
      <c r="F631" s="45">
        <v>1</v>
      </c>
      <c r="G631" s="49">
        <v>82.59</v>
      </c>
      <c r="H631" s="49">
        <f t="shared" si="58"/>
        <v>85.8936</v>
      </c>
      <c r="I631" s="49">
        <f t="shared" si="59"/>
        <v>90.18828</v>
      </c>
      <c r="J631" s="68">
        <f t="shared" si="60"/>
        <v>1.05</v>
      </c>
      <c r="K631" s="46"/>
    </row>
    <row r="632" spans="1:11" s="44" customFormat="1" ht="12.75">
      <c r="A632" s="57" t="s">
        <v>1242</v>
      </c>
      <c r="B632" s="44" t="s">
        <v>1200</v>
      </c>
      <c r="C632" s="44" t="s">
        <v>1015</v>
      </c>
      <c r="D632" s="45"/>
      <c r="E632" s="45" t="s">
        <v>726</v>
      </c>
      <c r="F632" s="45">
        <v>1</v>
      </c>
      <c r="G632" s="49">
        <v>140</v>
      </c>
      <c r="H632" s="49">
        <f t="shared" si="58"/>
        <v>145.6</v>
      </c>
      <c r="I632" s="49">
        <f t="shared" si="59"/>
        <v>152.88</v>
      </c>
      <c r="J632" s="68">
        <f t="shared" si="60"/>
        <v>1.05</v>
      </c>
      <c r="K632" s="46"/>
    </row>
    <row r="633" spans="1:11" s="44" customFormat="1" ht="12.75">
      <c r="A633" s="57" t="s">
        <v>1243</v>
      </c>
      <c r="B633" s="44" t="s">
        <v>1201</v>
      </c>
      <c r="C633" s="44" t="s">
        <v>1015</v>
      </c>
      <c r="D633" s="45"/>
      <c r="E633" s="45" t="s">
        <v>588</v>
      </c>
      <c r="F633" s="45">
        <v>1</v>
      </c>
      <c r="G633" s="49">
        <v>23.55</v>
      </c>
      <c r="H633" s="49">
        <f t="shared" si="58"/>
        <v>24.492</v>
      </c>
      <c r="I633" s="49">
        <f t="shared" si="59"/>
        <v>25.716600000000003</v>
      </c>
      <c r="J633" s="68">
        <f t="shared" si="60"/>
        <v>1.05</v>
      </c>
      <c r="K633" s="46"/>
    </row>
    <row r="634" spans="1:11" s="44" customFormat="1" ht="12.75">
      <c r="A634" s="57" t="s">
        <v>1244</v>
      </c>
      <c r="B634" s="44" t="s">
        <v>1202</v>
      </c>
      <c r="C634" s="44" t="s">
        <v>1015</v>
      </c>
      <c r="D634" s="45"/>
      <c r="E634" s="45" t="s">
        <v>588</v>
      </c>
      <c r="F634" s="45">
        <v>1</v>
      </c>
      <c r="G634" s="49">
        <v>23.55</v>
      </c>
      <c r="H634" s="49">
        <f t="shared" si="58"/>
        <v>24.492</v>
      </c>
      <c r="I634" s="49">
        <f t="shared" si="59"/>
        <v>25.716600000000003</v>
      </c>
      <c r="J634" s="68">
        <f t="shared" si="60"/>
        <v>1.05</v>
      </c>
      <c r="K634" s="46"/>
    </row>
    <row r="635" spans="2:11" s="24" customFormat="1" ht="12.75">
      <c r="B635" s="44"/>
      <c r="D635" s="45"/>
      <c r="E635" s="25"/>
      <c r="F635" s="45"/>
      <c r="G635" s="30"/>
      <c r="H635" s="30"/>
      <c r="I635" s="30"/>
      <c r="J635" s="66"/>
      <c r="K635" s="26"/>
    </row>
    <row r="636" spans="6:11" ht="12.75">
      <c r="F636" s="45"/>
      <c r="G636" s="30"/>
      <c r="H636" s="30"/>
      <c r="I636" s="30"/>
      <c r="J636" s="66"/>
      <c r="K636" s="8"/>
    </row>
    <row r="637" spans="1:11" ht="12.75">
      <c r="A637" s="4" t="s">
        <v>606</v>
      </c>
      <c r="B637" s="6"/>
      <c r="C637" s="6"/>
      <c r="D637" s="31"/>
      <c r="E637" s="31"/>
      <c r="F637" s="31"/>
      <c r="G637" s="6"/>
      <c r="H637" s="6"/>
      <c r="I637" s="6"/>
      <c r="J637" s="67"/>
      <c r="K637" s="6"/>
    </row>
    <row r="638" spans="6:11" ht="12.75">
      <c r="F638" s="45"/>
      <c r="G638" s="30"/>
      <c r="H638" s="30"/>
      <c r="I638" s="30"/>
      <c r="J638" s="66"/>
      <c r="K638" s="8"/>
    </row>
    <row r="639" spans="1:10" ht="12.75">
      <c r="A639" s="3" t="s">
        <v>656</v>
      </c>
      <c r="F639" s="45"/>
      <c r="G639" s="36"/>
      <c r="H639" s="36"/>
      <c r="I639" s="36"/>
      <c r="J639" s="66"/>
    </row>
    <row r="640" spans="1:11" ht="12.75">
      <c r="A640" s="5" t="s">
        <v>642</v>
      </c>
      <c r="B640" s="5" t="s">
        <v>35</v>
      </c>
      <c r="C640" s="29" t="s">
        <v>1008</v>
      </c>
      <c r="D640" s="29" t="s">
        <v>1007</v>
      </c>
      <c r="E640" s="29" t="s">
        <v>36</v>
      </c>
      <c r="F640" s="29" t="s">
        <v>1072</v>
      </c>
      <c r="G640" s="52" t="s">
        <v>1214</v>
      </c>
      <c r="H640" s="52"/>
      <c r="I640" s="52"/>
      <c r="J640" s="54"/>
      <c r="K640" s="35" t="s">
        <v>871</v>
      </c>
    </row>
    <row r="641" spans="1:11" ht="12.75">
      <c r="A641" s="24" t="s">
        <v>624</v>
      </c>
      <c r="B641" s="57" t="s">
        <v>619</v>
      </c>
      <c r="C641" s="24" t="s">
        <v>1013</v>
      </c>
      <c r="E641" s="25" t="s">
        <v>588</v>
      </c>
      <c r="F641" s="45" t="s">
        <v>1073</v>
      </c>
      <c r="G641" s="49">
        <v>1</v>
      </c>
      <c r="H641" s="49">
        <f>G641*1.04</f>
        <v>1.04</v>
      </c>
      <c r="I641" s="49">
        <f>H641*1.05</f>
        <v>1.092</v>
      </c>
      <c r="J641" s="68">
        <f>I641/H641</f>
        <v>1.05</v>
      </c>
      <c r="K641" s="38"/>
    </row>
    <row r="642" spans="1:11" ht="12.75">
      <c r="A642" s="24" t="s">
        <v>625</v>
      </c>
      <c r="B642" s="57" t="s">
        <v>620</v>
      </c>
      <c r="C642" s="24" t="s">
        <v>1013</v>
      </c>
      <c r="E642" s="25" t="s">
        <v>588</v>
      </c>
      <c r="F642" s="45" t="s">
        <v>1073</v>
      </c>
      <c r="G642" s="49">
        <v>0.85</v>
      </c>
      <c r="H642" s="49">
        <f>G642*1.04</f>
        <v>0.884</v>
      </c>
      <c r="I642" s="49">
        <f>H642*1.05</f>
        <v>0.9282</v>
      </c>
      <c r="J642" s="68">
        <f>I642/H642</f>
        <v>1.05</v>
      </c>
      <c r="K642" s="38"/>
    </row>
    <row r="643" spans="2:11" s="24" customFormat="1" ht="12.75">
      <c r="B643" s="43"/>
      <c r="C643" s="43"/>
      <c r="D643" s="94"/>
      <c r="E643" s="25"/>
      <c r="F643" s="45"/>
      <c r="G643" s="36"/>
      <c r="H643" s="36"/>
      <c r="I643" s="36"/>
      <c r="J643" s="66"/>
      <c r="K643" s="26"/>
    </row>
    <row r="644" spans="6:11" ht="12.75">
      <c r="F644" s="45"/>
      <c r="G644" s="36"/>
      <c r="H644" s="36"/>
      <c r="I644" s="36"/>
      <c r="J644" s="66"/>
      <c r="K644" s="2"/>
    </row>
    <row r="645" spans="1:11" ht="12.75">
      <c r="A645" s="3" t="s">
        <v>896</v>
      </c>
      <c r="F645" s="45"/>
      <c r="G645" s="36"/>
      <c r="H645" s="36"/>
      <c r="I645" s="36"/>
      <c r="J645" s="66"/>
      <c r="K645" s="2"/>
    </row>
    <row r="646" spans="1:11" ht="12.75">
      <c r="A646" s="5" t="s">
        <v>642</v>
      </c>
      <c r="B646" s="5" t="s">
        <v>35</v>
      </c>
      <c r="C646" s="29" t="s">
        <v>1008</v>
      </c>
      <c r="D646" s="29" t="s">
        <v>1007</v>
      </c>
      <c r="E646" s="29" t="s">
        <v>36</v>
      </c>
      <c r="F646" s="29" t="s">
        <v>1072</v>
      </c>
      <c r="G646" s="52" t="s">
        <v>1214</v>
      </c>
      <c r="H646" s="52"/>
      <c r="I646" s="52"/>
      <c r="J646" s="54"/>
      <c r="K646" s="35" t="s">
        <v>871</v>
      </c>
    </row>
    <row r="647" spans="1:11" ht="12.75">
      <c r="A647" s="24" t="s">
        <v>58</v>
      </c>
      <c r="B647" s="24" t="s">
        <v>892</v>
      </c>
      <c r="C647" s="24" t="s">
        <v>1013</v>
      </c>
      <c r="E647" s="25" t="s">
        <v>588</v>
      </c>
      <c r="F647" s="45" t="s">
        <v>1074</v>
      </c>
      <c r="G647" s="49">
        <v>0.88</v>
      </c>
      <c r="H647" s="49">
        <f>G647*1.04</f>
        <v>0.9152</v>
      </c>
      <c r="I647" s="49">
        <f>H647*1.05</f>
        <v>0.96096</v>
      </c>
      <c r="J647" s="68">
        <f>I647/H647</f>
        <v>1.05</v>
      </c>
      <c r="K647" s="38"/>
    </row>
    <row r="648" spans="1:11" ht="12.75">
      <c r="A648" s="24" t="s">
        <v>59</v>
      </c>
      <c r="B648" s="24" t="s">
        <v>893</v>
      </c>
      <c r="C648" s="24" t="s">
        <v>1013</v>
      </c>
      <c r="E648" s="25" t="s">
        <v>588</v>
      </c>
      <c r="F648" s="45" t="s">
        <v>1074</v>
      </c>
      <c r="G648" s="49">
        <v>0.74</v>
      </c>
      <c r="H648" s="49">
        <f>G648*1.04</f>
        <v>0.7696000000000001</v>
      </c>
      <c r="I648" s="49">
        <f>H648*1.05</f>
        <v>0.8080800000000001</v>
      </c>
      <c r="J648" s="68">
        <f>I648/H648</f>
        <v>1.05</v>
      </c>
      <c r="K648" s="38"/>
    </row>
    <row r="649" spans="6:11" ht="12.75">
      <c r="F649" s="45"/>
      <c r="G649" s="36"/>
      <c r="H649" s="36"/>
      <c r="I649" s="36"/>
      <c r="J649" s="66"/>
      <c r="K649" s="8"/>
    </row>
    <row r="650" spans="1:11" ht="12.75">
      <c r="A650" s="3" t="s">
        <v>897</v>
      </c>
      <c r="F650" s="45"/>
      <c r="G650" s="36"/>
      <c r="H650" s="36"/>
      <c r="I650" s="36"/>
      <c r="J650" s="66"/>
      <c r="K650" s="2"/>
    </row>
    <row r="651" spans="1:11" ht="12.75">
      <c r="A651" s="5" t="s">
        <v>642</v>
      </c>
      <c r="B651" s="5" t="s">
        <v>35</v>
      </c>
      <c r="C651" s="29" t="s">
        <v>1008</v>
      </c>
      <c r="D651" s="29" t="s">
        <v>1007</v>
      </c>
      <c r="E651" s="29" t="s">
        <v>36</v>
      </c>
      <c r="F651" s="29" t="s">
        <v>1072</v>
      </c>
      <c r="G651" s="52" t="s">
        <v>1214</v>
      </c>
      <c r="H651" s="52"/>
      <c r="I651" s="52"/>
      <c r="J651" s="54"/>
      <c r="K651" s="35" t="s">
        <v>871</v>
      </c>
    </row>
    <row r="652" spans="1:11" ht="12.75">
      <c r="A652" s="24" t="s">
        <v>60</v>
      </c>
      <c r="B652" s="24" t="s">
        <v>894</v>
      </c>
      <c r="C652" s="24" t="s">
        <v>1013</v>
      </c>
      <c r="E652" s="25" t="s">
        <v>588</v>
      </c>
      <c r="F652" s="45" t="s">
        <v>1074</v>
      </c>
      <c r="G652" s="49">
        <v>0.58</v>
      </c>
      <c r="H652" s="49">
        <f>G652*1.04</f>
        <v>0.6032</v>
      </c>
      <c r="I652" s="49">
        <f>H652*1.05</f>
        <v>0.63336</v>
      </c>
      <c r="J652" s="68">
        <f>I652/H652</f>
        <v>1.05</v>
      </c>
      <c r="K652" s="38"/>
    </row>
    <row r="653" spans="1:11" ht="12.75">
      <c r="A653" s="24" t="s">
        <v>61</v>
      </c>
      <c r="B653" s="24" t="s">
        <v>895</v>
      </c>
      <c r="C653" s="24" t="s">
        <v>1013</v>
      </c>
      <c r="E653" s="25" t="s">
        <v>588</v>
      </c>
      <c r="F653" s="45" t="s">
        <v>1074</v>
      </c>
      <c r="G653" s="49">
        <v>0.53</v>
      </c>
      <c r="H653" s="49">
        <f>G653*1.04</f>
        <v>0.5512</v>
      </c>
      <c r="I653" s="49">
        <f>H653*1.05</f>
        <v>0.57876</v>
      </c>
      <c r="J653" s="68">
        <f>I653/H653</f>
        <v>1.05</v>
      </c>
      <c r="K653" s="38"/>
    </row>
    <row r="654" spans="6:11" ht="12.75">
      <c r="F654" s="45"/>
      <c r="G654" s="78"/>
      <c r="H654" s="78"/>
      <c r="I654" s="78"/>
      <c r="J654" s="69"/>
      <c r="K654" s="1"/>
    </row>
    <row r="655" spans="1:10" ht="12.75">
      <c r="A655" s="3" t="s">
        <v>817</v>
      </c>
      <c r="F655" s="45"/>
      <c r="G655" s="36"/>
      <c r="H655" s="36"/>
      <c r="I655" s="36"/>
      <c r="J655" s="66"/>
    </row>
    <row r="656" spans="1:11" ht="12.75">
      <c r="A656" s="5" t="s">
        <v>642</v>
      </c>
      <c r="B656" s="5" t="s">
        <v>35</v>
      </c>
      <c r="C656" s="29" t="s">
        <v>1008</v>
      </c>
      <c r="D656" s="29" t="s">
        <v>1007</v>
      </c>
      <c r="E656" s="29" t="s">
        <v>36</v>
      </c>
      <c r="F656" s="29" t="s">
        <v>1072</v>
      </c>
      <c r="G656" s="52" t="s">
        <v>1214</v>
      </c>
      <c r="H656" s="52"/>
      <c r="I656" s="52"/>
      <c r="J656" s="54"/>
      <c r="K656" s="35" t="s">
        <v>871</v>
      </c>
    </row>
    <row r="657" spans="1:11" ht="12.75">
      <c r="A657" s="44" t="s">
        <v>62</v>
      </c>
      <c r="B657" s="24" t="s">
        <v>816</v>
      </c>
      <c r="C657" s="24" t="s">
        <v>1013</v>
      </c>
      <c r="E657" s="25" t="s">
        <v>588</v>
      </c>
      <c r="F657" s="45" t="s">
        <v>1074</v>
      </c>
      <c r="G657" s="49">
        <v>0.5</v>
      </c>
      <c r="H657" s="49">
        <f>G657*1.04</f>
        <v>0.52</v>
      </c>
      <c r="I657" s="49">
        <f>H657*1.05</f>
        <v>0.546</v>
      </c>
      <c r="J657" s="68">
        <f>I657/H657</f>
        <v>1.05</v>
      </c>
      <c r="K657" s="38"/>
    </row>
    <row r="658" spans="4:11" s="57" customFormat="1" ht="12.75">
      <c r="D658" s="58"/>
      <c r="E658" s="58"/>
      <c r="F658" s="58"/>
      <c r="G658" s="61"/>
      <c r="H658" s="61"/>
      <c r="I658" s="61"/>
      <c r="J658" s="69"/>
      <c r="K658" s="62"/>
    </row>
    <row r="659" spans="4:11" s="57" customFormat="1" ht="12.75">
      <c r="D659" s="58"/>
      <c r="E659" s="58"/>
      <c r="F659" s="58"/>
      <c r="G659" s="61"/>
      <c r="H659" s="61"/>
      <c r="I659" s="61"/>
      <c r="J659" s="69"/>
      <c r="K659" s="62"/>
    </row>
    <row r="660" spans="1:11" ht="12.75">
      <c r="A660" s="5" t="s">
        <v>642</v>
      </c>
      <c r="B660" s="5" t="s">
        <v>35</v>
      </c>
      <c r="C660" s="29" t="s">
        <v>1008</v>
      </c>
      <c r="D660" s="29" t="s">
        <v>1007</v>
      </c>
      <c r="E660" s="29" t="s">
        <v>36</v>
      </c>
      <c r="F660" s="29" t="s">
        <v>1072</v>
      </c>
      <c r="G660" s="52" t="s">
        <v>1214</v>
      </c>
      <c r="H660" s="52"/>
      <c r="I660" s="52"/>
      <c r="J660" s="54"/>
      <c r="K660" s="35" t="s">
        <v>871</v>
      </c>
    </row>
    <row r="661" spans="1:11" ht="12.75">
      <c r="A661" s="1" t="s">
        <v>71</v>
      </c>
      <c r="B661" s="1" t="s">
        <v>611</v>
      </c>
      <c r="C661" s="24" t="s">
        <v>1013</v>
      </c>
      <c r="E661" s="25" t="s">
        <v>588</v>
      </c>
      <c r="F661" s="45">
        <v>100</v>
      </c>
      <c r="G661" s="50">
        <v>0.3074</v>
      </c>
      <c r="H661" s="49">
        <f aca="true" t="shared" si="61" ref="H661:H666">G661*1.04</f>
        <v>0.31969600000000004</v>
      </c>
      <c r="I661" s="49">
        <f aca="true" t="shared" si="62" ref="I661:I666">H661*1.05</f>
        <v>0.33568080000000006</v>
      </c>
      <c r="J661" s="68">
        <f aca="true" t="shared" si="63" ref="J661:J666">I661/H661</f>
        <v>1.05</v>
      </c>
      <c r="K661" s="38"/>
    </row>
    <row r="662" spans="1:11" ht="12.75">
      <c r="A662" s="1" t="s">
        <v>82</v>
      </c>
      <c r="B662" s="1" t="s">
        <v>74</v>
      </c>
      <c r="C662" s="24" t="s">
        <v>1013</v>
      </c>
      <c r="E662" s="25" t="s">
        <v>588</v>
      </c>
      <c r="F662" s="45">
        <v>100</v>
      </c>
      <c r="G662" s="50">
        <v>0.3074</v>
      </c>
      <c r="H662" s="49">
        <f t="shared" si="61"/>
        <v>0.31969600000000004</v>
      </c>
      <c r="I662" s="49">
        <f t="shared" si="62"/>
        <v>0.33568080000000006</v>
      </c>
      <c r="J662" s="68">
        <f t="shared" si="63"/>
        <v>1.05</v>
      </c>
      <c r="K662" s="38"/>
    </row>
    <row r="663" spans="1:11" ht="12.75">
      <c r="A663" s="1" t="s">
        <v>72</v>
      </c>
      <c r="B663" s="1" t="s">
        <v>76</v>
      </c>
      <c r="C663" s="24" t="s">
        <v>1013</v>
      </c>
      <c r="E663" s="25" t="s">
        <v>588</v>
      </c>
      <c r="F663" s="45">
        <v>100</v>
      </c>
      <c r="G663" s="50">
        <v>0.3074</v>
      </c>
      <c r="H663" s="49">
        <f t="shared" si="61"/>
        <v>0.31969600000000004</v>
      </c>
      <c r="I663" s="49">
        <f t="shared" si="62"/>
        <v>0.33568080000000006</v>
      </c>
      <c r="J663" s="68">
        <f t="shared" si="63"/>
        <v>1.05</v>
      </c>
      <c r="K663" s="38"/>
    </row>
    <row r="664" spans="1:11" ht="12.75">
      <c r="A664" s="24" t="s">
        <v>607</v>
      </c>
      <c r="B664" s="24" t="s">
        <v>608</v>
      </c>
      <c r="C664" s="24" t="s">
        <v>1013</v>
      </c>
      <c r="E664" s="25" t="s">
        <v>588</v>
      </c>
      <c r="F664" s="45">
        <v>100</v>
      </c>
      <c r="G664" s="50">
        <v>0.14</v>
      </c>
      <c r="H664" s="49">
        <f t="shared" si="61"/>
        <v>0.1456</v>
      </c>
      <c r="I664" s="49">
        <f t="shared" si="62"/>
        <v>0.15288000000000002</v>
      </c>
      <c r="J664" s="68">
        <f t="shared" si="63"/>
        <v>1.05</v>
      </c>
      <c r="K664" s="30"/>
    </row>
    <row r="665" spans="1:11" ht="12.75">
      <c r="A665" s="1" t="s">
        <v>73</v>
      </c>
      <c r="B665" s="1" t="s">
        <v>609</v>
      </c>
      <c r="C665" s="24" t="s">
        <v>1013</v>
      </c>
      <c r="E665" s="25" t="s">
        <v>588</v>
      </c>
      <c r="F665" s="45">
        <v>100</v>
      </c>
      <c r="G665" s="50">
        <v>0.14</v>
      </c>
      <c r="H665" s="49">
        <f t="shared" si="61"/>
        <v>0.1456</v>
      </c>
      <c r="I665" s="49">
        <f t="shared" si="62"/>
        <v>0.15288000000000002</v>
      </c>
      <c r="J665" s="68">
        <f t="shared" si="63"/>
        <v>1.05</v>
      </c>
      <c r="K665" s="1"/>
    </row>
    <row r="666" spans="1:11" ht="12.75">
      <c r="A666" s="1" t="s">
        <v>75</v>
      </c>
      <c r="B666" s="1" t="s">
        <v>610</v>
      </c>
      <c r="C666" s="24" t="s">
        <v>1013</v>
      </c>
      <c r="E666" s="25" t="s">
        <v>588</v>
      </c>
      <c r="F666" s="45">
        <v>100</v>
      </c>
      <c r="G666" s="50">
        <v>0.14</v>
      </c>
      <c r="H666" s="49">
        <f t="shared" si="61"/>
        <v>0.1456</v>
      </c>
      <c r="I666" s="49">
        <f t="shared" si="62"/>
        <v>0.15288000000000002</v>
      </c>
      <c r="J666" s="68">
        <f t="shared" si="63"/>
        <v>1.05</v>
      </c>
      <c r="K666" s="1"/>
    </row>
    <row r="667" spans="4:10" s="24" customFormat="1" ht="12.75">
      <c r="D667" s="45"/>
      <c r="E667" s="25"/>
      <c r="F667" s="45"/>
      <c r="G667" s="46"/>
      <c r="H667" s="46"/>
      <c r="I667" s="46"/>
      <c r="J667" s="66"/>
    </row>
    <row r="668" spans="1:11" ht="12.75">
      <c r="A668" s="3" t="s">
        <v>68</v>
      </c>
      <c r="F668" s="45"/>
      <c r="G668" s="30"/>
      <c r="H668" s="30"/>
      <c r="I668" s="30"/>
      <c r="J668" s="66"/>
      <c r="K668" s="8"/>
    </row>
    <row r="669" spans="1:11" ht="12.75">
      <c r="A669" s="5" t="s">
        <v>642</v>
      </c>
      <c r="B669" s="5" t="s">
        <v>35</v>
      </c>
      <c r="C669" s="29" t="s">
        <v>1008</v>
      </c>
      <c r="D669" s="29" t="s">
        <v>1007</v>
      </c>
      <c r="E669" s="29" t="s">
        <v>36</v>
      </c>
      <c r="F669" s="29" t="s">
        <v>1072</v>
      </c>
      <c r="G669" s="52" t="s">
        <v>1214</v>
      </c>
      <c r="H669" s="52"/>
      <c r="I669" s="52"/>
      <c r="J669" s="54"/>
      <c r="K669" s="35" t="s">
        <v>871</v>
      </c>
    </row>
    <row r="670" spans="1:11" s="44" customFormat="1" ht="12.75">
      <c r="A670" s="44" t="s">
        <v>1075</v>
      </c>
      <c r="B670" s="44" t="s">
        <v>1079</v>
      </c>
      <c r="D670" s="45"/>
      <c r="E670" s="45" t="s">
        <v>588</v>
      </c>
      <c r="F670" s="45">
        <v>10</v>
      </c>
      <c r="G670" s="49">
        <v>13.91</v>
      </c>
      <c r="H670" s="49">
        <f>G670*1.04</f>
        <v>14.4664</v>
      </c>
      <c r="I670" s="49">
        <f>H670*1.05</f>
        <v>15.189720000000001</v>
      </c>
      <c r="J670" s="68">
        <f>I670/H670</f>
        <v>1.05</v>
      </c>
      <c r="K670" s="13"/>
    </row>
    <row r="671" spans="1:11" s="44" customFormat="1" ht="12.75">
      <c r="A671" s="44" t="s">
        <v>1076</v>
      </c>
      <c r="B671" s="44" t="s">
        <v>1080</v>
      </c>
      <c r="D671" s="45"/>
      <c r="E671" s="45" t="s">
        <v>588</v>
      </c>
      <c r="F671" s="45">
        <v>10</v>
      </c>
      <c r="G671" s="49">
        <v>13.91</v>
      </c>
      <c r="H671" s="49">
        <f>G671*1.04</f>
        <v>14.4664</v>
      </c>
      <c r="I671" s="49">
        <f>H671*1.05</f>
        <v>15.189720000000001</v>
      </c>
      <c r="J671" s="68">
        <f>I671/H671</f>
        <v>1.05</v>
      </c>
      <c r="K671" s="13"/>
    </row>
    <row r="672" spans="1:11" s="44" customFormat="1" ht="12.75">
      <c r="A672" s="44" t="s">
        <v>1077</v>
      </c>
      <c r="B672" s="44" t="s">
        <v>1081</v>
      </c>
      <c r="D672" s="45"/>
      <c r="E672" s="45" t="s">
        <v>588</v>
      </c>
      <c r="F672" s="45">
        <v>10</v>
      </c>
      <c r="G672" s="49">
        <v>13.91</v>
      </c>
      <c r="H672" s="49">
        <f>G672*1.04</f>
        <v>14.4664</v>
      </c>
      <c r="I672" s="49">
        <f>H672*1.05</f>
        <v>15.189720000000001</v>
      </c>
      <c r="J672" s="68">
        <f>I672/H672</f>
        <v>1.05</v>
      </c>
      <c r="K672" s="13"/>
    </row>
    <row r="673" spans="4:10" s="24" customFormat="1" ht="12.75">
      <c r="D673" s="45"/>
      <c r="E673" s="25"/>
      <c r="F673" s="45"/>
      <c r="G673" s="46"/>
      <c r="H673" s="46"/>
      <c r="I673" s="46"/>
      <c r="J673" s="66"/>
    </row>
    <row r="674" spans="1:11" ht="12.75">
      <c r="A674" s="3" t="s">
        <v>658</v>
      </c>
      <c r="F674" s="45"/>
      <c r="G674" s="30"/>
      <c r="H674" s="30"/>
      <c r="I674" s="30"/>
      <c r="J674" s="66"/>
      <c r="K674" s="2"/>
    </row>
    <row r="675" spans="1:11" ht="12.75">
      <c r="A675" s="5" t="s">
        <v>642</v>
      </c>
      <c r="B675" s="5" t="s">
        <v>35</v>
      </c>
      <c r="C675" s="29" t="s">
        <v>1008</v>
      </c>
      <c r="D675" s="29" t="s">
        <v>1007</v>
      </c>
      <c r="E675" s="29" t="s">
        <v>36</v>
      </c>
      <c r="F675" s="29" t="s">
        <v>1072</v>
      </c>
      <c r="G675" s="52" t="s">
        <v>1214</v>
      </c>
      <c r="H675" s="52"/>
      <c r="I675" s="52"/>
      <c r="J675" s="54"/>
      <c r="K675" s="35" t="s">
        <v>871</v>
      </c>
    </row>
    <row r="676" spans="1:11" ht="12.75">
      <c r="A676" s="24" t="s">
        <v>613</v>
      </c>
      <c r="B676" s="24" t="s">
        <v>63</v>
      </c>
      <c r="C676" s="24" t="s">
        <v>1013</v>
      </c>
      <c r="E676" s="25" t="s">
        <v>588</v>
      </c>
      <c r="F676" s="45">
        <v>1</v>
      </c>
      <c r="G676" s="49">
        <v>11.03</v>
      </c>
      <c r="H676" s="49">
        <f>G676*1.04</f>
        <v>11.4712</v>
      </c>
      <c r="I676" s="49">
        <f>H676*1.05</f>
        <v>12.04476</v>
      </c>
      <c r="J676" s="68">
        <f aca="true" t="shared" si="64" ref="J676:J682">I676/H676</f>
        <v>1.05</v>
      </c>
      <c r="K676" s="38"/>
    </row>
    <row r="677" spans="1:11" ht="12.75">
      <c r="A677" s="24" t="s">
        <v>614</v>
      </c>
      <c r="B677" s="24" t="s">
        <v>64</v>
      </c>
      <c r="C677" s="24" t="s">
        <v>1013</v>
      </c>
      <c r="E677" s="25" t="s">
        <v>588</v>
      </c>
      <c r="F677" s="45">
        <v>1</v>
      </c>
      <c r="G677" s="49">
        <v>11.03</v>
      </c>
      <c r="H677" s="49">
        <f>G677*1.04</f>
        <v>11.4712</v>
      </c>
      <c r="I677" s="49">
        <f>H677*1.05</f>
        <v>12.04476</v>
      </c>
      <c r="J677" s="68">
        <f t="shared" si="64"/>
        <v>1.05</v>
      </c>
      <c r="K677" s="38"/>
    </row>
    <row r="678" spans="1:11" ht="12.75">
      <c r="A678" s="24" t="s">
        <v>615</v>
      </c>
      <c r="B678" s="24" t="s">
        <v>65</v>
      </c>
      <c r="C678" s="24" t="s">
        <v>1013</v>
      </c>
      <c r="E678" s="25" t="s">
        <v>588</v>
      </c>
      <c r="F678" s="45">
        <v>1</v>
      </c>
      <c r="G678" s="49">
        <v>12.66</v>
      </c>
      <c r="H678" s="49">
        <f>G678*1.04</f>
        <v>13.166400000000001</v>
      </c>
      <c r="I678" s="49">
        <f>H678*1.05</f>
        <v>13.824720000000001</v>
      </c>
      <c r="J678" s="68">
        <f t="shared" si="64"/>
        <v>1.05</v>
      </c>
      <c r="K678" s="38"/>
    </row>
    <row r="679" spans="1:11" ht="12.75">
      <c r="A679" s="24" t="s">
        <v>616</v>
      </c>
      <c r="B679" s="24" t="s">
        <v>66</v>
      </c>
      <c r="C679" s="24" t="s">
        <v>1013</v>
      </c>
      <c r="E679" s="25" t="s">
        <v>588</v>
      </c>
      <c r="F679" s="45">
        <v>1</v>
      </c>
      <c r="G679" s="49">
        <v>34.25</v>
      </c>
      <c r="H679" s="49">
        <f>G679*1.04</f>
        <v>35.620000000000005</v>
      </c>
      <c r="I679" s="49">
        <f>H679*1.05</f>
        <v>37.401</v>
      </c>
      <c r="J679" s="68">
        <f t="shared" si="64"/>
        <v>1.05</v>
      </c>
      <c r="K679" s="38"/>
    </row>
    <row r="680" spans="1:11" ht="12.75">
      <c r="A680" s="24" t="s">
        <v>617</v>
      </c>
      <c r="B680" s="24" t="s">
        <v>67</v>
      </c>
      <c r="C680" s="24" t="s">
        <v>1013</v>
      </c>
      <c r="E680" s="25" t="s">
        <v>588</v>
      </c>
      <c r="F680" s="45">
        <v>1</v>
      </c>
      <c r="G680" s="49">
        <v>34.25</v>
      </c>
      <c r="H680" s="49">
        <f>G680*1.04</f>
        <v>35.620000000000005</v>
      </c>
      <c r="I680" s="49">
        <f>H680*1.05</f>
        <v>37.401</v>
      </c>
      <c r="J680" s="68">
        <f t="shared" si="64"/>
        <v>1.05</v>
      </c>
      <c r="K680" s="38"/>
    </row>
    <row r="681" spans="1:11" s="24" customFormat="1" ht="12.75" hidden="1">
      <c r="A681" s="24" t="s">
        <v>1082</v>
      </c>
      <c r="B681" s="24" t="s">
        <v>858</v>
      </c>
      <c r="C681" s="24" t="s">
        <v>1013</v>
      </c>
      <c r="D681" s="45"/>
      <c r="E681" s="25" t="s">
        <v>587</v>
      </c>
      <c r="F681" s="45">
        <v>1</v>
      </c>
      <c r="G681" s="50"/>
      <c r="H681" s="50"/>
      <c r="I681" s="50"/>
      <c r="J681" s="75" t="e">
        <f t="shared" si="64"/>
        <v>#DIV/0!</v>
      </c>
      <c r="K681" s="38"/>
    </row>
    <row r="682" spans="1:11" s="24" customFormat="1" ht="12.75" hidden="1">
      <c r="A682" s="24" t="s">
        <v>1083</v>
      </c>
      <c r="B682" s="24" t="s">
        <v>859</v>
      </c>
      <c r="C682" s="24" t="s">
        <v>1013</v>
      </c>
      <c r="D682" s="45"/>
      <c r="E682" s="25" t="s">
        <v>587</v>
      </c>
      <c r="F682" s="45">
        <v>1</v>
      </c>
      <c r="G682" s="50"/>
      <c r="H682" s="50"/>
      <c r="I682" s="50"/>
      <c r="J682" s="75" t="e">
        <f t="shared" si="64"/>
        <v>#DIV/0!</v>
      </c>
      <c r="K682" s="38"/>
    </row>
    <row r="683" spans="4:10" s="24" customFormat="1" ht="12.75">
      <c r="D683" s="45"/>
      <c r="E683" s="25"/>
      <c r="F683" s="45"/>
      <c r="G683" s="46"/>
      <c r="H683" s="46"/>
      <c r="I683" s="46"/>
      <c r="J683" s="66"/>
    </row>
    <row r="684" spans="1:11" ht="12.75">
      <c r="A684" s="3" t="s">
        <v>81</v>
      </c>
      <c r="F684" s="45"/>
      <c r="G684" s="30"/>
      <c r="H684" s="30"/>
      <c r="I684" s="30"/>
      <c r="J684" s="66"/>
      <c r="K684" s="2"/>
    </row>
    <row r="685" spans="1:11" ht="12.75">
      <c r="A685" s="5" t="s">
        <v>642</v>
      </c>
      <c r="B685" s="5" t="s">
        <v>35</v>
      </c>
      <c r="C685" s="29" t="s">
        <v>1008</v>
      </c>
      <c r="D685" s="29" t="s">
        <v>1007</v>
      </c>
      <c r="E685" s="29" t="s">
        <v>36</v>
      </c>
      <c r="F685" s="29" t="s">
        <v>1072</v>
      </c>
      <c r="G685" s="52" t="s">
        <v>1214</v>
      </c>
      <c r="H685" s="52"/>
      <c r="I685" s="52"/>
      <c r="J685" s="54"/>
      <c r="K685" s="35" t="s">
        <v>871</v>
      </c>
    </row>
    <row r="686" spans="1:11" ht="12.75">
      <c r="A686" s="1" t="s">
        <v>621</v>
      </c>
      <c r="B686" s="1" t="s">
        <v>1060</v>
      </c>
      <c r="C686" s="24" t="s">
        <v>1013</v>
      </c>
      <c r="E686" s="25" t="s">
        <v>587</v>
      </c>
      <c r="F686" s="45">
        <v>1</v>
      </c>
      <c r="G686" s="49">
        <v>14.79</v>
      </c>
      <c r="H686" s="49">
        <f>G686*1.04</f>
        <v>15.381599999999999</v>
      </c>
      <c r="I686" s="49">
        <f>H686*1.05</f>
        <v>16.150679999999998</v>
      </c>
      <c r="J686" s="68">
        <f>I686/H686</f>
        <v>1.0499999999999998</v>
      </c>
      <c r="K686" s="38"/>
    </row>
    <row r="687" spans="1:11" ht="12.75">
      <c r="A687" s="24" t="s">
        <v>750</v>
      </c>
      <c r="B687" s="24" t="s">
        <v>1061</v>
      </c>
      <c r="C687" s="24" t="s">
        <v>1013</v>
      </c>
      <c r="E687" s="25" t="s">
        <v>587</v>
      </c>
      <c r="F687" s="45">
        <v>1</v>
      </c>
      <c r="G687" s="49">
        <v>45.53</v>
      </c>
      <c r="H687" s="49">
        <f>G687*1.04</f>
        <v>47.351200000000006</v>
      </c>
      <c r="I687" s="49">
        <f>H687*1.05</f>
        <v>49.71876000000001</v>
      </c>
      <c r="J687" s="68">
        <f>I687/H687</f>
        <v>1.05</v>
      </c>
      <c r="K687" s="38"/>
    </row>
    <row r="688" spans="1:11" ht="12.75">
      <c r="A688" s="24" t="s">
        <v>69</v>
      </c>
      <c r="B688" s="24" t="s">
        <v>1062</v>
      </c>
      <c r="C688" s="24" t="s">
        <v>1013</v>
      </c>
      <c r="E688" s="25" t="s">
        <v>587</v>
      </c>
      <c r="F688" s="45">
        <v>1</v>
      </c>
      <c r="G688" s="49">
        <v>49.97</v>
      </c>
      <c r="H688" s="49">
        <f>G688*1.04</f>
        <v>51.9688</v>
      </c>
      <c r="I688" s="49">
        <f>H688*1.05</f>
        <v>54.567240000000005</v>
      </c>
      <c r="J688" s="68">
        <f>I688/H688</f>
        <v>1.05</v>
      </c>
      <c r="K688" s="38"/>
    </row>
    <row r="689" spans="1:11" ht="12.75">
      <c r="A689" s="24" t="s">
        <v>70</v>
      </c>
      <c r="B689" s="24" t="s">
        <v>1063</v>
      </c>
      <c r="C689" s="24" t="s">
        <v>1013</v>
      </c>
      <c r="E689" s="25" t="s">
        <v>587</v>
      </c>
      <c r="F689" s="45">
        <v>1</v>
      </c>
      <c r="G689" s="49">
        <v>127.12</v>
      </c>
      <c r="H689" s="49">
        <f>G689*1.04</f>
        <v>132.2048</v>
      </c>
      <c r="I689" s="49">
        <f>H689*1.05</f>
        <v>138.81504</v>
      </c>
      <c r="J689" s="68">
        <f>I689/H689</f>
        <v>1.05</v>
      </c>
      <c r="K689" s="38"/>
    </row>
    <row r="690" spans="4:11" s="24" customFormat="1" ht="12.75">
      <c r="D690" s="45"/>
      <c r="E690" s="25"/>
      <c r="F690" s="45"/>
      <c r="G690" s="30"/>
      <c r="H690" s="30"/>
      <c r="I690" s="30"/>
      <c r="J690" s="66"/>
      <c r="K690" s="30"/>
    </row>
    <row r="691" spans="1:11" ht="12.75">
      <c r="A691" s="3" t="s">
        <v>657</v>
      </c>
      <c r="F691" s="45"/>
      <c r="G691" s="30"/>
      <c r="H691" s="30"/>
      <c r="I691" s="30"/>
      <c r="J691" s="66"/>
      <c r="K691" s="1"/>
    </row>
    <row r="692" spans="1:11" ht="12.75">
      <c r="A692" s="5" t="s">
        <v>642</v>
      </c>
      <c r="B692" s="5" t="s">
        <v>35</v>
      </c>
      <c r="C692" s="29" t="s">
        <v>1008</v>
      </c>
      <c r="D692" s="29" t="s">
        <v>1007</v>
      </c>
      <c r="E692" s="29" t="s">
        <v>36</v>
      </c>
      <c r="F692" s="29" t="s">
        <v>1072</v>
      </c>
      <c r="G692" s="52" t="s">
        <v>1214</v>
      </c>
      <c r="H692" s="52"/>
      <c r="I692" s="52"/>
      <c r="J692" s="54"/>
      <c r="K692" s="35" t="s">
        <v>871</v>
      </c>
    </row>
    <row r="693" spans="1:11" s="44" customFormat="1" ht="12.75">
      <c r="A693" s="44" t="s">
        <v>77</v>
      </c>
      <c r="B693" s="44" t="s">
        <v>78</v>
      </c>
      <c r="C693" s="44" t="s">
        <v>1013</v>
      </c>
      <c r="D693" s="45"/>
      <c r="E693" s="45" t="s">
        <v>588</v>
      </c>
      <c r="F693" s="45">
        <v>100</v>
      </c>
      <c r="G693" s="49">
        <v>0.3</v>
      </c>
      <c r="H693" s="49">
        <f aca="true" t="shared" si="65" ref="H693:H703">G693*1.04</f>
        <v>0.312</v>
      </c>
      <c r="I693" s="49">
        <f aca="true" t="shared" si="66" ref="I693:I703">H693*1.05</f>
        <v>0.3276</v>
      </c>
      <c r="J693" s="68">
        <f aca="true" t="shared" si="67" ref="J693:J703">I693/H693</f>
        <v>1.05</v>
      </c>
      <c r="K693" s="60"/>
    </row>
    <row r="694" spans="1:11" s="44" customFormat="1" ht="12.75">
      <c r="A694" s="44" t="s">
        <v>827</v>
      </c>
      <c r="B694" s="44" t="s">
        <v>828</v>
      </c>
      <c r="C694" s="44" t="s">
        <v>1013</v>
      </c>
      <c r="D694" s="45"/>
      <c r="E694" s="45" t="s">
        <v>588</v>
      </c>
      <c r="F694" s="45">
        <v>100</v>
      </c>
      <c r="G694" s="49">
        <v>0.29</v>
      </c>
      <c r="H694" s="49">
        <f t="shared" si="65"/>
        <v>0.3016</v>
      </c>
      <c r="I694" s="49">
        <f t="shared" si="66"/>
        <v>0.31668</v>
      </c>
      <c r="J694" s="68">
        <f t="shared" si="67"/>
        <v>1.05</v>
      </c>
      <c r="K694" s="60"/>
    </row>
    <row r="695" spans="1:11" s="44" customFormat="1" ht="12.75">
      <c r="A695" s="44" t="s">
        <v>79</v>
      </c>
      <c r="B695" s="44" t="s">
        <v>80</v>
      </c>
      <c r="C695" s="44" t="s">
        <v>1013</v>
      </c>
      <c r="D695" s="45"/>
      <c r="E695" s="45" t="s">
        <v>588</v>
      </c>
      <c r="F695" s="45">
        <v>100</v>
      </c>
      <c r="G695" s="49">
        <v>0.43</v>
      </c>
      <c r="H695" s="49">
        <f t="shared" si="65"/>
        <v>0.4472</v>
      </c>
      <c r="I695" s="49">
        <f t="shared" si="66"/>
        <v>0.46956000000000003</v>
      </c>
      <c r="J695" s="68">
        <f t="shared" si="67"/>
        <v>1.05</v>
      </c>
      <c r="K695" s="60"/>
    </row>
    <row r="696" spans="1:11" s="44" customFormat="1" ht="12.75">
      <c r="A696" s="44" t="s">
        <v>626</v>
      </c>
      <c r="B696" s="44" t="s">
        <v>627</v>
      </c>
      <c r="C696" s="44" t="s">
        <v>1013</v>
      </c>
      <c r="D696" s="45"/>
      <c r="E696" s="45" t="s">
        <v>587</v>
      </c>
      <c r="F696" s="45">
        <v>1</v>
      </c>
      <c r="G696" s="49">
        <v>2.56</v>
      </c>
      <c r="H696" s="49">
        <f t="shared" si="65"/>
        <v>2.6624000000000003</v>
      </c>
      <c r="I696" s="49">
        <f t="shared" si="66"/>
        <v>2.7955200000000007</v>
      </c>
      <c r="J696" s="68">
        <f t="shared" si="67"/>
        <v>1.05</v>
      </c>
      <c r="K696" s="60"/>
    </row>
    <row r="697" spans="1:11" s="44" customFormat="1" ht="12.75">
      <c r="A697" s="57" t="s">
        <v>1252</v>
      </c>
      <c r="B697" s="57" t="s">
        <v>1253</v>
      </c>
      <c r="C697" s="44" t="s">
        <v>1013</v>
      </c>
      <c r="D697" s="45"/>
      <c r="E697" s="45" t="s">
        <v>588</v>
      </c>
      <c r="F697" s="45">
        <v>100</v>
      </c>
      <c r="G697" s="49">
        <v>0.37</v>
      </c>
      <c r="H697" s="49">
        <f t="shared" si="65"/>
        <v>0.38480000000000003</v>
      </c>
      <c r="I697" s="49">
        <f t="shared" si="66"/>
        <v>0.40404000000000007</v>
      </c>
      <c r="J697" s="68">
        <f t="shared" si="67"/>
        <v>1.05</v>
      </c>
      <c r="K697" s="60"/>
    </row>
    <row r="698" spans="1:11" ht="12.75">
      <c r="A698" s="57" t="s">
        <v>748</v>
      </c>
      <c r="B698" s="57" t="s">
        <v>1251</v>
      </c>
      <c r="C698" s="24" t="s">
        <v>1013</v>
      </c>
      <c r="E698" s="25" t="s">
        <v>588</v>
      </c>
      <c r="F698" s="45">
        <v>100</v>
      </c>
      <c r="G698" s="49">
        <v>0.37</v>
      </c>
      <c r="H698" s="49">
        <f t="shared" si="65"/>
        <v>0.38480000000000003</v>
      </c>
      <c r="I698" s="49">
        <f t="shared" si="66"/>
        <v>0.40404000000000007</v>
      </c>
      <c r="J698" s="68">
        <f t="shared" si="67"/>
        <v>1.05</v>
      </c>
      <c r="K698" s="33"/>
    </row>
    <row r="699" spans="1:11" ht="12.75">
      <c r="A699" s="57" t="s">
        <v>1245</v>
      </c>
      <c r="B699" s="57" t="s">
        <v>1254</v>
      </c>
      <c r="C699" s="24" t="s">
        <v>1013</v>
      </c>
      <c r="E699" s="25" t="s">
        <v>588</v>
      </c>
      <c r="F699" s="45">
        <v>100</v>
      </c>
      <c r="G699" s="49">
        <v>0.37</v>
      </c>
      <c r="H699" s="49">
        <f t="shared" si="65"/>
        <v>0.38480000000000003</v>
      </c>
      <c r="I699" s="49">
        <f t="shared" si="66"/>
        <v>0.40404000000000007</v>
      </c>
      <c r="J699" s="68">
        <f t="shared" si="67"/>
        <v>1.05</v>
      </c>
      <c r="K699" s="33"/>
    </row>
    <row r="700" spans="1:11" s="44" customFormat="1" ht="12.75">
      <c r="A700" s="44" t="s">
        <v>1203</v>
      </c>
      <c r="B700" s="44" t="s">
        <v>1204</v>
      </c>
      <c r="C700" s="44" t="s">
        <v>1013</v>
      </c>
      <c r="D700" s="45"/>
      <c r="E700" s="45" t="s">
        <v>588</v>
      </c>
      <c r="F700" s="45">
        <v>100</v>
      </c>
      <c r="G700" s="49">
        <v>0.37</v>
      </c>
      <c r="H700" s="49">
        <f t="shared" si="65"/>
        <v>0.38480000000000003</v>
      </c>
      <c r="I700" s="49">
        <f t="shared" si="66"/>
        <v>0.40404000000000007</v>
      </c>
      <c r="J700" s="68">
        <f t="shared" si="67"/>
        <v>1.05</v>
      </c>
      <c r="K700" s="46"/>
    </row>
    <row r="701" spans="1:11" s="44" customFormat="1" ht="12.75">
      <c r="A701" s="44" t="s">
        <v>1205</v>
      </c>
      <c r="B701" s="44" t="s">
        <v>1206</v>
      </c>
      <c r="C701" s="44" t="s">
        <v>1013</v>
      </c>
      <c r="D701" s="45"/>
      <c r="E701" s="45" t="s">
        <v>587</v>
      </c>
      <c r="F701" s="45">
        <v>100</v>
      </c>
      <c r="G701" s="49">
        <v>2.32</v>
      </c>
      <c r="H701" s="49">
        <f t="shared" si="65"/>
        <v>2.4128</v>
      </c>
      <c r="I701" s="49">
        <f t="shared" si="66"/>
        <v>2.53344</v>
      </c>
      <c r="J701" s="68">
        <f t="shared" si="67"/>
        <v>1.05</v>
      </c>
      <c r="K701" s="46"/>
    </row>
    <row r="702" spans="1:11" s="44" customFormat="1" ht="12.75">
      <c r="A702" s="44" t="s">
        <v>1255</v>
      </c>
      <c r="B702" s="55" t="s">
        <v>1256</v>
      </c>
      <c r="D702" s="45"/>
      <c r="E702" s="45" t="s">
        <v>588</v>
      </c>
      <c r="F702" s="45">
        <v>100</v>
      </c>
      <c r="G702" s="49">
        <v>0.37</v>
      </c>
      <c r="H702" s="49">
        <f t="shared" si="65"/>
        <v>0.38480000000000003</v>
      </c>
      <c r="I702" s="49">
        <f t="shared" si="66"/>
        <v>0.40404000000000007</v>
      </c>
      <c r="J702" s="68">
        <f t="shared" si="67"/>
        <v>1.05</v>
      </c>
      <c r="K702" s="13" t="s">
        <v>774</v>
      </c>
    </row>
    <row r="703" spans="1:11" s="44" customFormat="1" ht="12.75">
      <c r="A703" s="44" t="s">
        <v>1257</v>
      </c>
      <c r="B703" s="55" t="s">
        <v>1258</v>
      </c>
      <c r="D703" s="45"/>
      <c r="E703" s="45" t="s">
        <v>588</v>
      </c>
      <c r="F703" s="45">
        <v>100</v>
      </c>
      <c r="G703" s="49">
        <v>0.37</v>
      </c>
      <c r="H703" s="49">
        <f t="shared" si="65"/>
        <v>0.38480000000000003</v>
      </c>
      <c r="I703" s="49">
        <f t="shared" si="66"/>
        <v>0.40404000000000007</v>
      </c>
      <c r="J703" s="68">
        <f t="shared" si="67"/>
        <v>1.05</v>
      </c>
      <c r="K703" s="46"/>
    </row>
    <row r="704" spans="4:11" s="44" customFormat="1" ht="12.75">
      <c r="D704" s="45"/>
      <c r="E704" s="45"/>
      <c r="F704" s="45"/>
      <c r="G704" s="30"/>
      <c r="H704" s="30"/>
      <c r="I704" s="30"/>
      <c r="J704" s="66"/>
      <c r="K704" s="46"/>
    </row>
    <row r="705" spans="6:10" ht="12.75">
      <c r="F705" s="45"/>
      <c r="G705" s="30"/>
      <c r="H705" s="30"/>
      <c r="I705" s="30"/>
      <c r="J705" s="66"/>
    </row>
    <row r="706" spans="1:11" ht="12.75">
      <c r="A706" s="4" t="s">
        <v>612</v>
      </c>
      <c r="B706" s="6"/>
      <c r="C706" s="6"/>
      <c r="D706" s="31"/>
      <c r="E706" s="31"/>
      <c r="F706" s="31"/>
      <c r="G706" s="6"/>
      <c r="H706" s="6"/>
      <c r="I706" s="6"/>
      <c r="J706" s="67"/>
      <c r="K706" s="6"/>
    </row>
    <row r="707" spans="6:11" ht="12.75">
      <c r="F707" s="45"/>
      <c r="G707" s="30"/>
      <c r="H707" s="30"/>
      <c r="I707" s="30"/>
      <c r="J707" s="66"/>
      <c r="K707" s="2"/>
    </row>
    <row r="708" spans="1:11" ht="12.75">
      <c r="A708" s="3" t="s">
        <v>659</v>
      </c>
      <c r="F708" s="45"/>
      <c r="G708" s="30"/>
      <c r="H708" s="30"/>
      <c r="I708" s="30"/>
      <c r="J708" s="66"/>
      <c r="K708" s="2"/>
    </row>
    <row r="709" spans="1:11" ht="12.75">
      <c r="A709" s="84" t="s">
        <v>642</v>
      </c>
      <c r="B709" s="5" t="s">
        <v>35</v>
      </c>
      <c r="C709" s="29" t="s">
        <v>1008</v>
      </c>
      <c r="D709" s="29" t="s">
        <v>1007</v>
      </c>
      <c r="E709" s="29" t="s">
        <v>36</v>
      </c>
      <c r="F709" s="29" t="s">
        <v>1072</v>
      </c>
      <c r="G709" s="52" t="s">
        <v>1214</v>
      </c>
      <c r="H709" s="52"/>
      <c r="I709" s="52"/>
      <c r="J709" s="54"/>
      <c r="K709" s="35" t="s">
        <v>871</v>
      </c>
    </row>
    <row r="710" spans="1:10" ht="12.75">
      <c r="A710" s="1" t="s">
        <v>44</v>
      </c>
      <c r="B710" s="1" t="s">
        <v>45</v>
      </c>
      <c r="C710" s="24" t="s">
        <v>1010</v>
      </c>
      <c r="D710" s="45">
        <v>90258042099</v>
      </c>
      <c r="E710" s="25" t="s">
        <v>588</v>
      </c>
      <c r="F710" s="45">
        <v>10</v>
      </c>
      <c r="G710" s="49">
        <v>26.88</v>
      </c>
      <c r="H710" s="49">
        <f>G710*1.04</f>
        <v>27.9552</v>
      </c>
      <c r="I710" s="49">
        <f>H710*1.1</f>
        <v>30.750720000000005</v>
      </c>
      <c r="J710" s="68">
        <f>I710/H710</f>
        <v>1.1</v>
      </c>
    </row>
    <row r="711" spans="1:11" ht="12.75">
      <c r="A711" s="1" t="s">
        <v>46</v>
      </c>
      <c r="B711" s="1" t="s">
        <v>47</v>
      </c>
      <c r="C711" s="24" t="s">
        <v>1010</v>
      </c>
      <c r="D711" s="45">
        <v>90258042112</v>
      </c>
      <c r="E711" s="25" t="s">
        <v>588</v>
      </c>
      <c r="F711" s="45">
        <v>20</v>
      </c>
      <c r="G711" s="49">
        <v>26.88</v>
      </c>
      <c r="H711" s="49">
        <f>G711*1.04</f>
        <v>27.9552</v>
      </c>
      <c r="I711" s="49">
        <f>H711*1.1</f>
        <v>30.750720000000005</v>
      </c>
      <c r="J711" s="68">
        <f>I711/H711</f>
        <v>1.1</v>
      </c>
      <c r="K711" s="8"/>
    </row>
    <row r="712" spans="1:11" ht="12.75">
      <c r="A712" s="1" t="s">
        <v>48</v>
      </c>
      <c r="B712" s="1" t="s">
        <v>49</v>
      </c>
      <c r="C712" s="24" t="s">
        <v>1010</v>
      </c>
      <c r="D712" s="45">
        <v>90258042150</v>
      </c>
      <c r="E712" s="25" t="s">
        <v>588</v>
      </c>
      <c r="F712" s="45">
        <v>20</v>
      </c>
      <c r="G712" s="49">
        <v>29.11</v>
      </c>
      <c r="H712" s="49">
        <f>G712*1.04</f>
        <v>30.2744</v>
      </c>
      <c r="I712" s="49">
        <f>H712*1.1</f>
        <v>33.301840000000006</v>
      </c>
      <c r="J712" s="68">
        <f>I712/H712</f>
        <v>1.1</v>
      </c>
      <c r="K712" s="8"/>
    </row>
    <row r="713" spans="4:11" s="44" customFormat="1" ht="12.75">
      <c r="D713" s="45"/>
      <c r="E713" s="45"/>
      <c r="F713" s="45"/>
      <c r="G713" s="49"/>
      <c r="H713" s="49"/>
      <c r="I713" s="49"/>
      <c r="J713" s="68"/>
      <c r="K713" s="30"/>
    </row>
    <row r="714" spans="1:11" s="44" customFormat="1" ht="12.75">
      <c r="A714" s="44" t="s">
        <v>1226</v>
      </c>
      <c r="B714" s="44" t="s">
        <v>1227</v>
      </c>
      <c r="C714" s="44" t="s">
        <v>1010</v>
      </c>
      <c r="D714" s="91" t="s">
        <v>1228</v>
      </c>
      <c r="E714" s="45" t="s">
        <v>588</v>
      </c>
      <c r="F714" s="45">
        <v>10</v>
      </c>
      <c r="G714" s="49">
        <v>43.57</v>
      </c>
      <c r="H714" s="49">
        <f>G714*1.04</f>
        <v>45.3128</v>
      </c>
      <c r="I714" s="49">
        <f>H714*1.1</f>
        <v>49.844080000000005</v>
      </c>
      <c r="J714" s="68">
        <f>I714/H714</f>
        <v>1.1</v>
      </c>
      <c r="K714" s="30"/>
    </row>
    <row r="715" spans="1:11" ht="12.75">
      <c r="A715" s="24" t="s">
        <v>354</v>
      </c>
      <c r="B715" s="24" t="s">
        <v>660</v>
      </c>
      <c r="C715" s="24" t="s">
        <v>1010</v>
      </c>
      <c r="D715" s="45">
        <v>90258049388</v>
      </c>
      <c r="E715" s="25" t="s">
        <v>588</v>
      </c>
      <c r="F715" s="45">
        <v>20</v>
      </c>
      <c r="G715" s="49">
        <v>43.57</v>
      </c>
      <c r="H715" s="49">
        <f>G715*1.04</f>
        <v>45.3128</v>
      </c>
      <c r="I715" s="49">
        <f>H715*1.1</f>
        <v>49.844080000000005</v>
      </c>
      <c r="J715" s="68">
        <f>I715/H715</f>
        <v>1.1</v>
      </c>
      <c r="K715" s="33"/>
    </row>
    <row r="716" spans="4:10" s="44" customFormat="1" ht="12.75">
      <c r="D716" s="45"/>
      <c r="E716" s="45"/>
      <c r="F716" s="45"/>
      <c r="J716" s="45"/>
    </row>
    <row r="717" spans="6:11" ht="12.75">
      <c r="F717" s="45"/>
      <c r="G717" s="30"/>
      <c r="H717" s="30"/>
      <c r="I717" s="30"/>
      <c r="J717" s="66"/>
      <c r="K717" s="8"/>
    </row>
    <row r="718" spans="6:11" ht="12.75">
      <c r="F718" s="58"/>
      <c r="G718" s="30"/>
      <c r="H718" s="30"/>
      <c r="I718" s="30"/>
      <c r="J718" s="66"/>
      <c r="K718" s="8"/>
    </row>
    <row r="719" spans="1:11" ht="12.75">
      <c r="A719" s="3" t="s">
        <v>661</v>
      </c>
      <c r="F719" s="45"/>
      <c r="G719" s="30"/>
      <c r="H719" s="30"/>
      <c r="I719" s="30"/>
      <c r="J719" s="66"/>
      <c r="K719" s="8"/>
    </row>
    <row r="720" spans="1:11" ht="12.75">
      <c r="A720" s="84" t="s">
        <v>642</v>
      </c>
      <c r="B720" s="5" t="s">
        <v>35</v>
      </c>
      <c r="C720" s="29" t="s">
        <v>1008</v>
      </c>
      <c r="D720" s="29" t="s">
        <v>1007</v>
      </c>
      <c r="E720" s="29" t="s">
        <v>36</v>
      </c>
      <c r="F720" s="29" t="s">
        <v>1072</v>
      </c>
      <c r="G720" s="52" t="s">
        <v>1214</v>
      </c>
      <c r="H720" s="52"/>
      <c r="I720" s="52"/>
      <c r="J720" s="54"/>
      <c r="K720" s="35" t="s">
        <v>871</v>
      </c>
    </row>
    <row r="721" spans="1:11" s="44" customFormat="1" ht="12.75">
      <c r="A721" s="44" t="s">
        <v>362</v>
      </c>
      <c r="B721" s="44" t="s">
        <v>357</v>
      </c>
      <c r="C721" s="44" t="s">
        <v>1010</v>
      </c>
      <c r="D721" s="45">
        <v>90258049111</v>
      </c>
      <c r="E721" s="45" t="s">
        <v>588</v>
      </c>
      <c r="F721" s="45">
        <v>20</v>
      </c>
      <c r="G721" s="49">
        <v>30.03</v>
      </c>
      <c r="H721" s="49">
        <f>G721*1.04</f>
        <v>31.2312</v>
      </c>
      <c r="I721" s="49">
        <f>H721*1.12</f>
        <v>34.978944000000006</v>
      </c>
      <c r="J721" s="68">
        <f>I721/H721</f>
        <v>1.12</v>
      </c>
      <c r="K721" s="30"/>
    </row>
    <row r="722" spans="1:11" ht="12.75">
      <c r="A722" s="1" t="s">
        <v>360</v>
      </c>
      <c r="B722" s="1" t="s">
        <v>355</v>
      </c>
      <c r="C722" s="24" t="s">
        <v>1010</v>
      </c>
      <c r="D722" s="45">
        <v>90258049098</v>
      </c>
      <c r="E722" s="25" t="s">
        <v>588</v>
      </c>
      <c r="F722" s="45">
        <v>20</v>
      </c>
      <c r="G722" s="49">
        <v>30.03</v>
      </c>
      <c r="H722" s="49">
        <f>G722*1.04</f>
        <v>31.2312</v>
      </c>
      <c r="I722" s="49">
        <f>H722*1.12</f>
        <v>34.978944000000006</v>
      </c>
      <c r="J722" s="68">
        <f>I722/H722</f>
        <v>1.12</v>
      </c>
      <c r="K722" s="8"/>
    </row>
    <row r="723" spans="1:11" ht="12.75">
      <c r="A723" s="1" t="s">
        <v>361</v>
      </c>
      <c r="B723" s="1" t="s">
        <v>356</v>
      </c>
      <c r="C723" s="24" t="s">
        <v>1010</v>
      </c>
      <c r="D723" s="45">
        <v>90258049104</v>
      </c>
      <c r="E723" s="25" t="s">
        <v>588</v>
      </c>
      <c r="F723" s="45">
        <v>20</v>
      </c>
      <c r="G723" s="49">
        <v>44.05</v>
      </c>
      <c r="H723" s="49">
        <f>G723*1.04</f>
        <v>45.812</v>
      </c>
      <c r="I723" s="49">
        <f>H723*1.12</f>
        <v>51.30944</v>
      </c>
      <c r="J723" s="68">
        <f>I723/H723</f>
        <v>1.12</v>
      </c>
      <c r="K723" s="8"/>
    </row>
    <row r="724" spans="5:11" ht="12.75">
      <c r="E724" s="44"/>
      <c r="F724" s="45"/>
      <c r="G724" s="49"/>
      <c r="H724" s="49"/>
      <c r="I724" s="49"/>
      <c r="J724" s="68"/>
      <c r="K724" s="44"/>
    </row>
    <row r="725" spans="1:11" ht="12.75">
      <c r="A725" s="1" t="s">
        <v>749</v>
      </c>
      <c r="B725" s="1" t="s">
        <v>773</v>
      </c>
      <c r="C725" s="24" t="s">
        <v>1010</v>
      </c>
      <c r="D725" s="45">
        <v>90258049272</v>
      </c>
      <c r="E725" s="25" t="s">
        <v>588</v>
      </c>
      <c r="F725" s="45">
        <v>20</v>
      </c>
      <c r="G725" s="49">
        <v>48.95</v>
      </c>
      <c r="H725" s="49">
        <f>G725*1.04</f>
        <v>50.908</v>
      </c>
      <c r="I725" s="49">
        <f>H725*1.12</f>
        <v>57.016960000000005</v>
      </c>
      <c r="J725" s="68">
        <f>I725/H725</f>
        <v>1.12</v>
      </c>
      <c r="K725" s="8"/>
    </row>
    <row r="726" spans="4:10" s="44" customFormat="1" ht="12.75">
      <c r="D726" s="45"/>
      <c r="E726" s="45"/>
      <c r="F726" s="45"/>
      <c r="J726" s="45"/>
    </row>
    <row r="727" spans="6:11" ht="12.75">
      <c r="F727" s="98"/>
      <c r="G727" s="37"/>
      <c r="H727" s="37"/>
      <c r="I727" s="37"/>
      <c r="J727" s="73"/>
      <c r="K727" s="8"/>
    </row>
    <row r="728" spans="1:11" ht="12.75">
      <c r="A728" s="3" t="s">
        <v>755</v>
      </c>
      <c r="F728" s="45"/>
      <c r="G728" s="11"/>
      <c r="H728" s="11"/>
      <c r="I728" s="11"/>
      <c r="J728" s="66"/>
      <c r="K728" s="8"/>
    </row>
    <row r="729" spans="1:11" ht="12.75">
      <c r="A729" s="84" t="s">
        <v>642</v>
      </c>
      <c r="B729" s="5" t="s">
        <v>35</v>
      </c>
      <c r="C729" s="29" t="s">
        <v>1008</v>
      </c>
      <c r="D729" s="29" t="s">
        <v>1007</v>
      </c>
      <c r="E729" s="29" t="s">
        <v>36</v>
      </c>
      <c r="F729" s="29" t="s">
        <v>1072</v>
      </c>
      <c r="G729" s="52" t="s">
        <v>1214</v>
      </c>
      <c r="H729" s="52"/>
      <c r="I729" s="52"/>
      <c r="J729" s="54"/>
      <c r="K729" s="35" t="s">
        <v>871</v>
      </c>
    </row>
    <row r="730" spans="1:11" ht="12.75">
      <c r="A730" s="1" t="s">
        <v>756</v>
      </c>
      <c r="B730" s="1" t="s">
        <v>757</v>
      </c>
      <c r="C730" s="24" t="s">
        <v>1010</v>
      </c>
      <c r="D730" s="45">
        <v>90258050582</v>
      </c>
      <c r="E730" s="25" t="s">
        <v>588</v>
      </c>
      <c r="F730" s="45">
        <v>1</v>
      </c>
      <c r="G730" s="49">
        <v>84.74</v>
      </c>
      <c r="H730" s="49">
        <f>G730*1.04</f>
        <v>88.1296</v>
      </c>
      <c r="I730" s="49">
        <f>H730*1.06</f>
        <v>93.417376</v>
      </c>
      <c r="J730" s="68">
        <f>I730/H730</f>
        <v>1.06</v>
      </c>
      <c r="K730" s="8"/>
    </row>
    <row r="731" spans="1:11" ht="12.75">
      <c r="A731" s="1" t="s">
        <v>758</v>
      </c>
      <c r="B731" s="1" t="s">
        <v>759</v>
      </c>
      <c r="C731" s="24" t="s">
        <v>1010</v>
      </c>
      <c r="D731" s="45">
        <v>90258050599</v>
      </c>
      <c r="E731" s="25" t="s">
        <v>588</v>
      </c>
      <c r="F731" s="45">
        <v>1</v>
      </c>
      <c r="G731" s="49">
        <v>121.15</v>
      </c>
      <c r="H731" s="49">
        <f>G731*1.04</f>
        <v>125.99600000000001</v>
      </c>
      <c r="I731" s="49">
        <f>H731*1.06</f>
        <v>133.55576000000002</v>
      </c>
      <c r="J731" s="68">
        <f>I731/H731</f>
        <v>1.06</v>
      </c>
      <c r="K731" s="1"/>
    </row>
    <row r="732" spans="1:11" ht="12.75">
      <c r="A732" s="1" t="s">
        <v>760</v>
      </c>
      <c r="B732" s="1" t="s">
        <v>761</v>
      </c>
      <c r="C732" s="24" t="s">
        <v>1010</v>
      </c>
      <c r="D732" s="45" t="s">
        <v>1020</v>
      </c>
      <c r="E732" s="25" t="s">
        <v>588</v>
      </c>
      <c r="F732" s="45">
        <v>1</v>
      </c>
      <c r="G732" s="49">
        <v>110.22</v>
      </c>
      <c r="H732" s="49">
        <f>G732*1.04</f>
        <v>114.6288</v>
      </c>
      <c r="I732" s="49">
        <f>H732*1.06</f>
        <v>121.506528</v>
      </c>
      <c r="J732" s="68">
        <f>I732/H732</f>
        <v>1.06</v>
      </c>
      <c r="K732" s="1"/>
    </row>
    <row r="733" spans="1:11" ht="12.75">
      <c r="A733" s="1" t="s">
        <v>762</v>
      </c>
      <c r="B733" s="1" t="s">
        <v>763</v>
      </c>
      <c r="C733" s="24" t="s">
        <v>1010</v>
      </c>
      <c r="D733" s="45" t="s">
        <v>1020</v>
      </c>
      <c r="E733" s="25" t="s">
        <v>588</v>
      </c>
      <c r="F733" s="45">
        <v>1</v>
      </c>
      <c r="G733" s="49">
        <v>150.28</v>
      </c>
      <c r="H733" s="49">
        <f>G733*1.04</f>
        <v>156.2912</v>
      </c>
      <c r="I733" s="49">
        <f>H733*1.06</f>
        <v>165.66867200000002</v>
      </c>
      <c r="J733" s="68">
        <f>I733/H733</f>
        <v>1.06</v>
      </c>
      <c r="K733" s="1"/>
    </row>
    <row r="734" spans="1:11" ht="12.75">
      <c r="A734" s="1" t="s">
        <v>50</v>
      </c>
      <c r="B734" s="1" t="s">
        <v>764</v>
      </c>
      <c r="C734" s="24" t="s">
        <v>1010</v>
      </c>
      <c r="D734" s="45">
        <v>90258043287</v>
      </c>
      <c r="E734" s="25" t="s">
        <v>588</v>
      </c>
      <c r="F734" s="45">
        <v>1</v>
      </c>
      <c r="G734" s="49">
        <v>63.57</v>
      </c>
      <c r="H734" s="49">
        <f>G734*1.04</f>
        <v>66.11280000000001</v>
      </c>
      <c r="I734" s="49">
        <f>H734*1.06</f>
        <v>70.07956800000001</v>
      </c>
      <c r="J734" s="68">
        <f>I734/H734</f>
        <v>1.06</v>
      </c>
      <c r="K734" s="1"/>
    </row>
    <row r="735" spans="6:11" ht="12.75">
      <c r="F735" s="45"/>
      <c r="G735" s="30"/>
      <c r="H735" s="30"/>
      <c r="I735" s="30"/>
      <c r="J735" s="66"/>
      <c r="K735" s="1"/>
    </row>
    <row r="736" spans="6:11" ht="12.75">
      <c r="F736" s="45"/>
      <c r="G736" s="30"/>
      <c r="H736" s="30"/>
      <c r="I736" s="30"/>
      <c r="J736" s="66"/>
      <c r="K736" s="1"/>
    </row>
    <row r="737" spans="1:11" ht="12.75">
      <c r="A737" s="3" t="s">
        <v>662</v>
      </c>
      <c r="F737" s="45"/>
      <c r="G737" s="30"/>
      <c r="H737" s="30"/>
      <c r="I737" s="30"/>
      <c r="J737" s="66"/>
      <c r="K737" s="1"/>
    </row>
    <row r="738" spans="1:11" ht="12.75">
      <c r="A738" s="84" t="s">
        <v>642</v>
      </c>
      <c r="B738" s="5" t="s">
        <v>35</v>
      </c>
      <c r="C738" s="29" t="s">
        <v>1008</v>
      </c>
      <c r="D738" s="29" t="s">
        <v>1007</v>
      </c>
      <c r="E738" s="29" t="s">
        <v>36</v>
      </c>
      <c r="F738" s="29" t="s">
        <v>1072</v>
      </c>
      <c r="G738" s="52" t="s">
        <v>1214</v>
      </c>
      <c r="H738" s="52"/>
      <c r="I738" s="52"/>
      <c r="J738" s="54"/>
      <c r="K738" s="35" t="s">
        <v>871</v>
      </c>
    </row>
    <row r="739" spans="1:11" ht="12.75">
      <c r="A739" s="1" t="s">
        <v>53</v>
      </c>
      <c r="B739" s="1" t="s">
        <v>663</v>
      </c>
      <c r="C739" s="24" t="s">
        <v>1010</v>
      </c>
      <c r="D739" s="45">
        <v>90258043362</v>
      </c>
      <c r="E739" s="25" t="s">
        <v>588</v>
      </c>
      <c r="F739" s="45">
        <v>1</v>
      </c>
      <c r="G739" s="49">
        <v>102.54</v>
      </c>
      <c r="H739" s="49">
        <f aca="true" t="shared" si="68" ref="H739:H746">G739*1.04</f>
        <v>106.64160000000001</v>
      </c>
      <c r="I739" s="49">
        <f>H739*1.08</f>
        <v>115.17292800000001</v>
      </c>
      <c r="J739" s="68">
        <f>I739/H739</f>
        <v>1.08</v>
      </c>
      <c r="K739" s="1"/>
    </row>
    <row r="740" spans="1:10" ht="12.75">
      <c r="A740" s="1" t="s">
        <v>54</v>
      </c>
      <c r="B740" s="1" t="s">
        <v>664</v>
      </c>
      <c r="C740" s="24" t="s">
        <v>1010</v>
      </c>
      <c r="D740" s="45">
        <v>90258043379</v>
      </c>
      <c r="E740" s="25" t="s">
        <v>588</v>
      </c>
      <c r="F740" s="45">
        <v>1</v>
      </c>
      <c r="G740" s="49">
        <v>164.07</v>
      </c>
      <c r="H740" s="49">
        <f t="shared" si="68"/>
        <v>170.6328</v>
      </c>
      <c r="I740" s="49">
        <f aca="true" t="shared" si="69" ref="I740:I745">H740*1.08</f>
        <v>184.28342400000002</v>
      </c>
      <c r="J740" s="68">
        <f aca="true" t="shared" si="70" ref="J740:J746">I740/H740</f>
        <v>1.08</v>
      </c>
    </row>
    <row r="741" spans="1:10" ht="12.75">
      <c r="A741" s="1" t="s">
        <v>55</v>
      </c>
      <c r="B741" s="1" t="s">
        <v>665</v>
      </c>
      <c r="C741" s="24" t="s">
        <v>1010</v>
      </c>
      <c r="D741" s="45">
        <v>90258043386</v>
      </c>
      <c r="E741" s="25" t="s">
        <v>588</v>
      </c>
      <c r="F741" s="45">
        <v>1</v>
      </c>
      <c r="G741" s="49">
        <v>246.12</v>
      </c>
      <c r="H741" s="49">
        <f t="shared" si="68"/>
        <v>255.96480000000003</v>
      </c>
      <c r="I741" s="49">
        <f t="shared" si="69"/>
        <v>276.44198400000005</v>
      </c>
      <c r="J741" s="68">
        <f t="shared" si="70"/>
        <v>1.08</v>
      </c>
    </row>
    <row r="742" spans="1:11" ht="12.75">
      <c r="A742" s="1" t="s">
        <v>56</v>
      </c>
      <c r="B742" s="1" t="s">
        <v>666</v>
      </c>
      <c r="C742" s="24" t="s">
        <v>1010</v>
      </c>
      <c r="D742" s="45">
        <v>90258043355</v>
      </c>
      <c r="E742" s="25" t="s">
        <v>588</v>
      </c>
      <c r="F742" s="45">
        <v>1</v>
      </c>
      <c r="G742" s="49">
        <v>505.88</v>
      </c>
      <c r="H742" s="49">
        <f t="shared" si="68"/>
        <v>526.1152</v>
      </c>
      <c r="I742" s="49">
        <f t="shared" si="69"/>
        <v>568.204416</v>
      </c>
      <c r="J742" s="68">
        <f t="shared" si="70"/>
        <v>1.08</v>
      </c>
      <c r="K742" s="8"/>
    </row>
    <row r="743" spans="1:11" ht="12.75">
      <c r="A743" s="1" t="s">
        <v>363</v>
      </c>
      <c r="B743" s="1" t="s">
        <v>667</v>
      </c>
      <c r="C743" s="24" t="s">
        <v>1010</v>
      </c>
      <c r="D743" s="45">
        <v>90258050674</v>
      </c>
      <c r="E743" s="25" t="s">
        <v>588</v>
      </c>
      <c r="F743" s="45">
        <v>1</v>
      </c>
      <c r="G743" s="49">
        <v>116.22</v>
      </c>
      <c r="H743" s="49">
        <f t="shared" si="68"/>
        <v>120.86880000000001</v>
      </c>
      <c r="I743" s="49">
        <f t="shared" si="69"/>
        <v>130.538304</v>
      </c>
      <c r="J743" s="68">
        <f t="shared" si="70"/>
        <v>1.08</v>
      </c>
      <c r="K743" s="2"/>
    </row>
    <row r="744" spans="1:11" ht="12.75">
      <c r="A744" s="1" t="s">
        <v>364</v>
      </c>
      <c r="B744" s="1" t="s">
        <v>668</v>
      </c>
      <c r="C744" s="24" t="s">
        <v>1010</v>
      </c>
      <c r="D744" s="45">
        <v>90258050681</v>
      </c>
      <c r="E744" s="25" t="s">
        <v>588</v>
      </c>
      <c r="F744" s="45">
        <v>1</v>
      </c>
      <c r="G744" s="49">
        <v>177.73</v>
      </c>
      <c r="H744" s="49">
        <f t="shared" si="68"/>
        <v>184.8392</v>
      </c>
      <c r="I744" s="49">
        <f t="shared" si="69"/>
        <v>199.626336</v>
      </c>
      <c r="J744" s="68">
        <f t="shared" si="70"/>
        <v>1.08</v>
      </c>
      <c r="K744" s="2"/>
    </row>
    <row r="745" spans="1:11" ht="12.75">
      <c r="A745" s="1" t="s">
        <v>365</v>
      </c>
      <c r="B745" s="1" t="s">
        <v>669</v>
      </c>
      <c r="C745" s="24" t="s">
        <v>1010</v>
      </c>
      <c r="D745" s="45">
        <v>90258050698</v>
      </c>
      <c r="E745" s="25" t="s">
        <v>588</v>
      </c>
      <c r="F745" s="45">
        <v>1</v>
      </c>
      <c r="G745" s="49">
        <v>259.76</v>
      </c>
      <c r="H745" s="49">
        <f t="shared" si="68"/>
        <v>270.1504</v>
      </c>
      <c r="I745" s="49">
        <f t="shared" si="69"/>
        <v>291.762432</v>
      </c>
      <c r="J745" s="68">
        <f t="shared" si="70"/>
        <v>1.08</v>
      </c>
      <c r="K745" s="2"/>
    </row>
    <row r="746" spans="1:11" ht="12.75">
      <c r="A746" s="1" t="s">
        <v>50</v>
      </c>
      <c r="B746" s="1" t="s">
        <v>57</v>
      </c>
      <c r="C746" s="24" t="s">
        <v>1010</v>
      </c>
      <c r="D746" s="45">
        <v>90258043287</v>
      </c>
      <c r="E746" s="25" t="s">
        <v>588</v>
      </c>
      <c r="F746" s="45">
        <v>1</v>
      </c>
      <c r="G746" s="49">
        <v>63.57</v>
      </c>
      <c r="H746" s="49">
        <f t="shared" si="68"/>
        <v>66.11280000000001</v>
      </c>
      <c r="I746" s="49">
        <f>H746*1.06</f>
        <v>70.07956800000001</v>
      </c>
      <c r="J746" s="68">
        <f t="shared" si="70"/>
        <v>1.06</v>
      </c>
      <c r="K746" s="2"/>
    </row>
    <row r="747" spans="4:11" s="44" customFormat="1" ht="12.75">
      <c r="D747" s="45"/>
      <c r="E747" s="45"/>
      <c r="F747" s="45"/>
      <c r="G747" s="61"/>
      <c r="H747" s="61"/>
      <c r="I747" s="61"/>
      <c r="J747" s="69"/>
      <c r="K747" s="46"/>
    </row>
    <row r="748" spans="1:11" s="44" customFormat="1" ht="12.75">
      <c r="A748" s="27" t="s">
        <v>1229</v>
      </c>
      <c r="D748" s="45"/>
      <c r="E748" s="45"/>
      <c r="F748" s="45"/>
      <c r="G748" s="30"/>
      <c r="H748" s="30"/>
      <c r="I748" s="30"/>
      <c r="J748" s="66"/>
      <c r="K748" s="46"/>
    </row>
    <row r="749" spans="1:11" s="44" customFormat="1" ht="12.75">
      <c r="A749" s="84" t="s">
        <v>642</v>
      </c>
      <c r="B749" s="28" t="s">
        <v>35</v>
      </c>
      <c r="C749" s="29" t="s">
        <v>1008</v>
      </c>
      <c r="D749" s="29" t="s">
        <v>1007</v>
      </c>
      <c r="E749" s="29" t="s">
        <v>36</v>
      </c>
      <c r="F749" s="29" t="s">
        <v>1072</v>
      </c>
      <c r="G749" s="52" t="s">
        <v>1214</v>
      </c>
      <c r="H749" s="52"/>
      <c r="I749" s="52"/>
      <c r="J749" s="54"/>
      <c r="K749" s="35" t="s">
        <v>871</v>
      </c>
    </row>
    <row r="750" spans="1:11" s="44" customFormat="1" ht="12.75">
      <c r="A750" s="55" t="s">
        <v>1230</v>
      </c>
      <c r="B750" s="55" t="s">
        <v>1231</v>
      </c>
      <c r="C750" s="44" t="s">
        <v>1010</v>
      </c>
      <c r="D750" s="45"/>
      <c r="E750" s="45" t="s">
        <v>588</v>
      </c>
      <c r="F750" s="45">
        <v>20</v>
      </c>
      <c r="G750" s="49">
        <v>22.6</v>
      </c>
      <c r="H750" s="49">
        <f>G750*1.04</f>
        <v>23.504</v>
      </c>
      <c r="I750" s="49">
        <f>H750*1.06</f>
        <v>24.914240000000003</v>
      </c>
      <c r="J750" s="68">
        <f>I750/H750</f>
        <v>1.06</v>
      </c>
      <c r="K750" s="13" t="s">
        <v>774</v>
      </c>
    </row>
    <row r="751" spans="1:11" s="44" customFormat="1" ht="12.75">
      <c r="A751" s="44" t="s">
        <v>51</v>
      </c>
      <c r="B751" s="44" t="s">
        <v>52</v>
      </c>
      <c r="C751" s="44" t="s">
        <v>1010</v>
      </c>
      <c r="D751" s="45">
        <v>90258008798</v>
      </c>
      <c r="E751" s="45" t="s">
        <v>588</v>
      </c>
      <c r="F751" s="45">
        <v>20</v>
      </c>
      <c r="G751" s="49">
        <v>33.92</v>
      </c>
      <c r="H751" s="49">
        <f>G751*1.04</f>
        <v>35.2768</v>
      </c>
      <c r="I751" s="49">
        <f>H751*1.12</f>
        <v>39.51001600000001</v>
      </c>
      <c r="J751" s="68">
        <f>I751/H751</f>
        <v>1.12</v>
      </c>
      <c r="K751" s="46"/>
    </row>
    <row r="752" spans="4:11" s="44" customFormat="1" ht="12.75">
      <c r="D752" s="45"/>
      <c r="E752" s="45"/>
      <c r="F752" s="45"/>
      <c r="G752" s="61"/>
      <c r="H752" s="61"/>
      <c r="I752" s="61"/>
      <c r="J752" s="69"/>
      <c r="K752" s="46"/>
    </row>
    <row r="753" spans="6:11" ht="12.75">
      <c r="F753" s="45"/>
      <c r="G753" s="30"/>
      <c r="H753" s="30"/>
      <c r="I753" s="30"/>
      <c r="J753" s="66"/>
      <c r="K753" s="2"/>
    </row>
    <row r="754" spans="1:11" ht="12.75">
      <c r="A754" s="3" t="s">
        <v>885</v>
      </c>
      <c r="F754" s="45"/>
      <c r="G754" s="46"/>
      <c r="H754" s="46"/>
      <c r="I754" s="46"/>
      <c r="J754" s="66"/>
      <c r="K754" s="34"/>
    </row>
    <row r="755" spans="1:11" ht="12.75">
      <c r="A755" s="84" t="s">
        <v>642</v>
      </c>
      <c r="B755" s="5" t="s">
        <v>35</v>
      </c>
      <c r="C755" s="29" t="s">
        <v>1008</v>
      </c>
      <c r="D755" s="29" t="s">
        <v>1007</v>
      </c>
      <c r="E755" s="29" t="s">
        <v>36</v>
      </c>
      <c r="F755" s="29" t="s">
        <v>1072</v>
      </c>
      <c r="G755" s="52" t="s">
        <v>1214</v>
      </c>
      <c r="H755" s="52"/>
      <c r="I755" s="52"/>
      <c r="J755" s="54"/>
      <c r="K755" s="35" t="s">
        <v>871</v>
      </c>
    </row>
    <row r="756" spans="1:11" ht="12.75">
      <c r="A756" s="1" t="s">
        <v>283</v>
      </c>
      <c r="B756" s="1" t="s">
        <v>864</v>
      </c>
      <c r="C756" s="24" t="s">
        <v>1013</v>
      </c>
      <c r="E756" s="25" t="s">
        <v>588</v>
      </c>
      <c r="F756" s="45">
        <v>1</v>
      </c>
      <c r="G756" s="49">
        <v>345.65</v>
      </c>
      <c r="H756" s="49">
        <f>G756*1.04</f>
        <v>359.476</v>
      </c>
      <c r="I756" s="49">
        <f>H756*1.07</f>
        <v>384.63932</v>
      </c>
      <c r="J756" s="68">
        <f>I756/H756</f>
        <v>1.07</v>
      </c>
      <c r="K756" s="34"/>
    </row>
    <row r="757" spans="4:11" s="24" customFormat="1" ht="12.75">
      <c r="D757" s="45"/>
      <c r="E757" s="25"/>
      <c r="F757" s="45"/>
      <c r="G757" s="30"/>
      <c r="H757" s="30"/>
      <c r="I757" s="30"/>
      <c r="J757" s="66"/>
      <c r="K757" s="26"/>
    </row>
    <row r="758" spans="1:10" ht="12.75">
      <c r="A758" s="3" t="s">
        <v>974</v>
      </c>
      <c r="F758" s="45"/>
      <c r="G758" s="30"/>
      <c r="H758" s="30"/>
      <c r="I758" s="30"/>
      <c r="J758" s="66"/>
    </row>
    <row r="759" spans="1:11" ht="12.75">
      <c r="A759" s="84" t="s">
        <v>642</v>
      </c>
      <c r="B759" s="5" t="s">
        <v>35</v>
      </c>
      <c r="C759" s="29" t="s">
        <v>1008</v>
      </c>
      <c r="D759" s="29" t="s">
        <v>1007</v>
      </c>
      <c r="E759" s="29" t="s">
        <v>36</v>
      </c>
      <c r="F759" s="29" t="s">
        <v>1072</v>
      </c>
      <c r="G759" s="52" t="s">
        <v>1214</v>
      </c>
      <c r="H759" s="52"/>
      <c r="I759" s="52"/>
      <c r="J759" s="54"/>
      <c r="K759" s="35" t="s">
        <v>871</v>
      </c>
    </row>
    <row r="760" spans="1:11" s="44" customFormat="1" ht="12.75">
      <c r="A760" s="44" t="s">
        <v>1207</v>
      </c>
      <c r="B760" s="44" t="s">
        <v>884</v>
      </c>
      <c r="C760" s="44" t="s">
        <v>1010</v>
      </c>
      <c r="D760" s="45">
        <v>90258051954</v>
      </c>
      <c r="E760" s="45" t="s">
        <v>588</v>
      </c>
      <c r="F760" s="45">
        <v>1</v>
      </c>
      <c r="G760" s="49">
        <v>13.87</v>
      </c>
      <c r="H760" s="49">
        <f>G760*1.04</f>
        <v>14.4248</v>
      </c>
      <c r="I760" s="49">
        <f>H760*1.06</f>
        <v>15.290288</v>
      </c>
      <c r="J760" s="68">
        <f>I760/H760</f>
        <v>1.06</v>
      </c>
      <c r="K760" s="77"/>
    </row>
    <row r="761" spans="1:11" ht="12.75">
      <c r="A761" s="1" t="s">
        <v>27</v>
      </c>
      <c r="B761" s="1" t="s">
        <v>744</v>
      </c>
      <c r="C761" s="24" t="s">
        <v>1010</v>
      </c>
      <c r="D761" s="45">
        <v>90258043270</v>
      </c>
      <c r="E761" s="25" t="s">
        <v>588</v>
      </c>
      <c r="F761" s="45">
        <v>1</v>
      </c>
      <c r="G761" s="49">
        <v>41.51</v>
      </c>
      <c r="H761" s="49">
        <f>G761*1.04</f>
        <v>43.1704</v>
      </c>
      <c r="I761" s="49">
        <f>H761*1.06</f>
        <v>45.760624</v>
      </c>
      <c r="J761" s="68">
        <f>I761/H761</f>
        <v>1.06</v>
      </c>
      <c r="K761" s="38"/>
    </row>
    <row r="762" spans="1:11" ht="12.75">
      <c r="A762" s="1" t="s">
        <v>819</v>
      </c>
      <c r="B762" s="1" t="s">
        <v>745</v>
      </c>
      <c r="C762" s="24" t="s">
        <v>1011</v>
      </c>
      <c r="E762" s="25" t="s">
        <v>588</v>
      </c>
      <c r="F762" s="45">
        <v>1</v>
      </c>
      <c r="G762" s="49">
        <v>26.02</v>
      </c>
      <c r="H762" s="49">
        <f>G762*1.04</f>
        <v>27.0608</v>
      </c>
      <c r="I762" s="49">
        <f>H762*1.06</f>
        <v>28.684448000000003</v>
      </c>
      <c r="J762" s="68">
        <f>I762/H762</f>
        <v>1.06</v>
      </c>
      <c r="K762" s="38"/>
    </row>
    <row r="763" spans="1:11" ht="12.75">
      <c r="A763" s="1" t="s">
        <v>743</v>
      </c>
      <c r="B763" s="1" t="s">
        <v>746</v>
      </c>
      <c r="C763" s="24" t="s">
        <v>1010</v>
      </c>
      <c r="D763" s="45">
        <v>90258051077</v>
      </c>
      <c r="E763" s="25" t="s">
        <v>726</v>
      </c>
      <c r="F763" s="45">
        <v>1</v>
      </c>
      <c r="G763" s="49">
        <v>31.54</v>
      </c>
      <c r="H763" s="49">
        <f>G763*1.04</f>
        <v>32.8016</v>
      </c>
      <c r="I763" s="49">
        <f>H763*1.06</f>
        <v>34.769696</v>
      </c>
      <c r="J763" s="68">
        <f>I763/H763</f>
        <v>1.06</v>
      </c>
      <c r="K763" s="38"/>
    </row>
    <row r="764" ht="12.75">
      <c r="B764" s="24"/>
    </row>
    <row r="765" spans="6:11" ht="12.75">
      <c r="F765" s="45"/>
      <c r="G765" s="30"/>
      <c r="H765" s="30"/>
      <c r="I765" s="30"/>
      <c r="J765" s="66"/>
      <c r="K765" s="2"/>
    </row>
    <row r="766" spans="1:11" ht="12.75">
      <c r="A766" s="4" t="s">
        <v>699</v>
      </c>
      <c r="B766" s="6"/>
      <c r="C766" s="6"/>
      <c r="D766" s="31"/>
      <c r="E766" s="31"/>
      <c r="F766" s="31"/>
      <c r="G766" s="6"/>
      <c r="H766" s="6"/>
      <c r="I766" s="6"/>
      <c r="J766" s="67"/>
      <c r="K766" s="67"/>
    </row>
    <row r="767" spans="4:11" s="24" customFormat="1" ht="12.75">
      <c r="D767" s="45"/>
      <c r="E767" s="25"/>
      <c r="F767" s="45"/>
      <c r="G767" s="30"/>
      <c r="H767" s="30"/>
      <c r="I767" s="30"/>
      <c r="J767" s="66"/>
      <c r="K767" s="26"/>
    </row>
    <row r="768" spans="1:11" ht="12.75">
      <c r="A768" s="3" t="s">
        <v>704</v>
      </c>
      <c r="F768" s="45"/>
      <c r="G768" s="30"/>
      <c r="H768" s="30"/>
      <c r="I768" s="30"/>
      <c r="J768" s="66"/>
      <c r="K768" s="1"/>
    </row>
    <row r="769" spans="1:11" ht="12.75">
      <c r="A769" s="5" t="s">
        <v>642</v>
      </c>
      <c r="B769" s="5" t="s">
        <v>35</v>
      </c>
      <c r="C769" s="29" t="s">
        <v>1008</v>
      </c>
      <c r="D769" s="29" t="s">
        <v>1007</v>
      </c>
      <c r="E769" s="29" t="s">
        <v>36</v>
      </c>
      <c r="F769" s="29" t="s">
        <v>1072</v>
      </c>
      <c r="G769" s="52" t="s">
        <v>1214</v>
      </c>
      <c r="H769" s="52"/>
      <c r="I769" s="52"/>
      <c r="J769" s="54"/>
      <c r="K769" s="35" t="s">
        <v>871</v>
      </c>
    </row>
    <row r="770" spans="1:11" ht="12.75">
      <c r="A770" s="1" t="s">
        <v>219</v>
      </c>
      <c r="B770" s="1" t="s">
        <v>1232</v>
      </c>
      <c r="C770" s="24" t="s">
        <v>1010</v>
      </c>
      <c r="E770" s="25" t="s">
        <v>588</v>
      </c>
      <c r="F770" s="45">
        <v>1</v>
      </c>
      <c r="G770" s="49">
        <v>5.16</v>
      </c>
      <c r="H770" s="49">
        <f aca="true" t="shared" si="71" ref="H770:H777">G770*1.04</f>
        <v>5.3664000000000005</v>
      </c>
      <c r="I770" s="49">
        <f>H770*1.06</f>
        <v>5.688384000000001</v>
      </c>
      <c r="J770" s="68">
        <f aca="true" t="shared" si="72" ref="J770:J777">I770/H770</f>
        <v>1.06</v>
      </c>
      <c r="K770" s="1"/>
    </row>
    <row r="771" spans="1:11" ht="12.75">
      <c r="A771" s="1" t="s">
        <v>220</v>
      </c>
      <c r="B771" s="1" t="s">
        <v>1233</v>
      </c>
      <c r="C771" s="24" t="s">
        <v>1010</v>
      </c>
      <c r="E771" s="25" t="s">
        <v>588</v>
      </c>
      <c r="F771" s="45">
        <v>1</v>
      </c>
      <c r="G771" s="49">
        <v>8.4</v>
      </c>
      <c r="H771" s="49">
        <f t="shared" si="71"/>
        <v>8.736</v>
      </c>
      <c r="I771" s="49">
        <f>H771*1.06</f>
        <v>9.26016</v>
      </c>
      <c r="J771" s="68">
        <f t="shared" si="72"/>
        <v>1.06</v>
      </c>
      <c r="K771" s="1"/>
    </row>
    <row r="772" spans="1:11" ht="12.75">
      <c r="A772" s="1" t="s">
        <v>221</v>
      </c>
      <c r="B772" s="1" t="s">
        <v>1234</v>
      </c>
      <c r="C772" s="24" t="s">
        <v>1010</v>
      </c>
      <c r="E772" s="25" t="s">
        <v>588</v>
      </c>
      <c r="F772" s="45">
        <v>1</v>
      </c>
      <c r="G772" s="49">
        <v>22.16</v>
      </c>
      <c r="H772" s="49">
        <f t="shared" si="71"/>
        <v>23.046400000000002</v>
      </c>
      <c r="I772" s="49">
        <f>H772*1.06</f>
        <v>24.429184000000003</v>
      </c>
      <c r="J772" s="68">
        <f t="shared" si="72"/>
        <v>1.06</v>
      </c>
      <c r="K772" s="1"/>
    </row>
    <row r="773" spans="1:11" ht="12.75">
      <c r="A773" s="44" t="s">
        <v>222</v>
      </c>
      <c r="B773" s="44" t="s">
        <v>1235</v>
      </c>
      <c r="C773" s="44" t="s">
        <v>1010</v>
      </c>
      <c r="E773" s="45" t="s">
        <v>588</v>
      </c>
      <c r="F773" s="45">
        <v>1</v>
      </c>
      <c r="G773" s="49">
        <v>40.87</v>
      </c>
      <c r="H773" s="49">
        <f t="shared" si="71"/>
        <v>42.504799999999996</v>
      </c>
      <c r="I773" s="49">
        <f>H773*1.06</f>
        <v>45.055088</v>
      </c>
      <c r="J773" s="68">
        <f t="shared" si="72"/>
        <v>1.06</v>
      </c>
      <c r="K773" s="1"/>
    </row>
    <row r="774" spans="1:11" ht="12.75">
      <c r="A774" s="44" t="s">
        <v>820</v>
      </c>
      <c r="B774" s="44" t="s">
        <v>975</v>
      </c>
      <c r="C774" s="44" t="s">
        <v>1010</v>
      </c>
      <c r="E774" s="45">
        <v>42</v>
      </c>
      <c r="F774" s="45">
        <v>1</v>
      </c>
      <c r="G774" s="49">
        <v>12.87</v>
      </c>
      <c r="H774" s="49">
        <f t="shared" si="71"/>
        <v>13.3848</v>
      </c>
      <c r="I774" s="49">
        <v>15.45</v>
      </c>
      <c r="J774" s="68">
        <f t="shared" si="72"/>
        <v>1.1542944235251926</v>
      </c>
      <c r="K774" s="1"/>
    </row>
    <row r="775" spans="1:10" ht="12.75">
      <c r="A775" s="44" t="s">
        <v>821</v>
      </c>
      <c r="B775" s="44" t="s">
        <v>976</v>
      </c>
      <c r="C775" s="44" t="s">
        <v>1010</v>
      </c>
      <c r="E775" s="45">
        <v>42</v>
      </c>
      <c r="F775" s="45">
        <v>1</v>
      </c>
      <c r="G775" s="49">
        <v>23.62</v>
      </c>
      <c r="H775" s="49">
        <f t="shared" si="71"/>
        <v>24.5648</v>
      </c>
      <c r="I775" s="49">
        <v>28.37</v>
      </c>
      <c r="J775" s="68">
        <f t="shared" si="72"/>
        <v>1.1549045789096593</v>
      </c>
    </row>
    <row r="776" spans="1:11" ht="12.75">
      <c r="A776" s="44" t="s">
        <v>822</v>
      </c>
      <c r="B776" s="44" t="s">
        <v>977</v>
      </c>
      <c r="C776" s="44" t="s">
        <v>1010</v>
      </c>
      <c r="E776" s="45">
        <v>42</v>
      </c>
      <c r="F776" s="45">
        <v>1</v>
      </c>
      <c r="G776" s="49">
        <v>40.29</v>
      </c>
      <c r="H776" s="49">
        <f t="shared" si="71"/>
        <v>41.9016</v>
      </c>
      <c r="I776" s="49">
        <v>48.38</v>
      </c>
      <c r="J776" s="68">
        <f t="shared" si="72"/>
        <v>1.154609847833973</v>
      </c>
      <c r="K776" s="8"/>
    </row>
    <row r="777" spans="1:11" ht="12.75">
      <c r="A777" s="44" t="s">
        <v>823</v>
      </c>
      <c r="B777" s="44" t="s">
        <v>978</v>
      </c>
      <c r="C777" s="44" t="s">
        <v>1010</v>
      </c>
      <c r="E777" s="45">
        <v>42</v>
      </c>
      <c r="F777" s="45">
        <v>1</v>
      </c>
      <c r="G777" s="49">
        <v>74.2</v>
      </c>
      <c r="H777" s="49">
        <f t="shared" si="71"/>
        <v>77.168</v>
      </c>
      <c r="I777" s="49">
        <v>89.12</v>
      </c>
      <c r="J777" s="68">
        <f t="shared" si="72"/>
        <v>1.1548828529960604</v>
      </c>
      <c r="K777" s="8"/>
    </row>
    <row r="778" spans="1:11" s="24" customFormat="1" ht="12.75">
      <c r="A778" s="44"/>
      <c r="B778" s="44"/>
      <c r="C778" s="44"/>
      <c r="D778" s="45"/>
      <c r="E778" s="44"/>
      <c r="F778" s="45"/>
      <c r="G778" s="30"/>
      <c r="H778" s="30"/>
      <c r="I778" s="30"/>
      <c r="J778" s="66"/>
      <c r="K778" s="26"/>
    </row>
    <row r="779" spans="1:11" ht="12.75">
      <c r="A779" s="3" t="s">
        <v>705</v>
      </c>
      <c r="F779" s="45"/>
      <c r="G779" s="30"/>
      <c r="H779" s="30"/>
      <c r="I779" s="30"/>
      <c r="J779" s="66"/>
      <c r="K779" s="8"/>
    </row>
    <row r="780" spans="1:11" ht="12.75">
      <c r="A780" s="5" t="s">
        <v>642</v>
      </c>
      <c r="B780" s="5" t="s">
        <v>35</v>
      </c>
      <c r="C780" s="29" t="s">
        <v>1008</v>
      </c>
      <c r="D780" s="29" t="s">
        <v>1007</v>
      </c>
      <c r="E780" s="29" t="s">
        <v>36</v>
      </c>
      <c r="F780" s="29" t="s">
        <v>1072</v>
      </c>
      <c r="G780" s="52" t="s">
        <v>1214</v>
      </c>
      <c r="H780" s="52"/>
      <c r="I780" s="52"/>
      <c r="J780" s="54"/>
      <c r="K780" s="35" t="s">
        <v>871</v>
      </c>
    </row>
    <row r="781" spans="1:11" ht="12.75">
      <c r="A781" s="24" t="s">
        <v>228</v>
      </c>
      <c r="B781" s="24" t="s">
        <v>229</v>
      </c>
      <c r="C781" s="24" t="s">
        <v>1013</v>
      </c>
      <c r="E781" s="25" t="s">
        <v>588</v>
      </c>
      <c r="F781" s="45">
        <v>5</v>
      </c>
      <c r="G781" s="49">
        <v>27.57</v>
      </c>
      <c r="H781" s="49">
        <f aca="true" t="shared" si="73" ref="H781:H786">G781*1.04</f>
        <v>28.672800000000002</v>
      </c>
      <c r="I781" s="49">
        <f aca="true" t="shared" si="74" ref="I781:I786">H781*1.06</f>
        <v>30.393168000000003</v>
      </c>
      <c r="J781" s="68">
        <f aca="true" t="shared" si="75" ref="J781:J786">I781/H781</f>
        <v>1.06</v>
      </c>
      <c r="K781" s="33"/>
    </row>
    <row r="782" spans="1:11" ht="12.75">
      <c r="A782" s="24" t="s">
        <v>230</v>
      </c>
      <c r="B782" s="24" t="s">
        <v>229</v>
      </c>
      <c r="C782" s="24" t="s">
        <v>1013</v>
      </c>
      <c r="E782" s="25" t="s">
        <v>588</v>
      </c>
      <c r="F782" s="45">
        <v>5</v>
      </c>
      <c r="G782" s="49">
        <v>50.83</v>
      </c>
      <c r="H782" s="49">
        <f t="shared" si="73"/>
        <v>52.8632</v>
      </c>
      <c r="I782" s="49">
        <f t="shared" si="74"/>
        <v>56.034992</v>
      </c>
      <c r="J782" s="68">
        <f t="shared" si="75"/>
        <v>1.06</v>
      </c>
      <c r="K782" s="33"/>
    </row>
    <row r="783" spans="1:11" ht="12.75">
      <c r="A783" s="24" t="s">
        <v>231</v>
      </c>
      <c r="B783" s="24" t="s">
        <v>862</v>
      </c>
      <c r="C783" s="24" t="s">
        <v>1013</v>
      </c>
      <c r="E783" s="25" t="s">
        <v>588</v>
      </c>
      <c r="F783" s="45">
        <v>5</v>
      </c>
      <c r="G783" s="49">
        <v>17.94</v>
      </c>
      <c r="H783" s="49">
        <f t="shared" si="73"/>
        <v>18.657600000000002</v>
      </c>
      <c r="I783" s="49">
        <f t="shared" si="74"/>
        <v>19.777056</v>
      </c>
      <c r="J783" s="68">
        <f t="shared" si="75"/>
        <v>1.06</v>
      </c>
      <c r="K783" s="33"/>
    </row>
    <row r="784" spans="1:11" ht="12.75">
      <c r="A784" s="24" t="s">
        <v>232</v>
      </c>
      <c r="B784" s="24" t="s">
        <v>860</v>
      </c>
      <c r="C784" s="24" t="s">
        <v>1013</v>
      </c>
      <c r="E784" s="25" t="s">
        <v>588</v>
      </c>
      <c r="F784" s="45">
        <v>5</v>
      </c>
      <c r="G784" s="49">
        <v>24.33</v>
      </c>
      <c r="H784" s="49">
        <f t="shared" si="73"/>
        <v>25.3032</v>
      </c>
      <c r="I784" s="49">
        <f t="shared" si="74"/>
        <v>26.821392000000003</v>
      </c>
      <c r="J784" s="68">
        <f t="shared" si="75"/>
        <v>1.06</v>
      </c>
      <c r="K784" s="33"/>
    </row>
    <row r="785" spans="1:11" ht="12.75">
      <c r="A785" s="24" t="s">
        <v>226</v>
      </c>
      <c r="B785" s="24" t="s">
        <v>861</v>
      </c>
      <c r="C785" s="24" t="s">
        <v>1013</v>
      </c>
      <c r="E785" s="25" t="s">
        <v>588</v>
      </c>
      <c r="F785" s="45">
        <v>5</v>
      </c>
      <c r="G785" s="49">
        <v>12.22</v>
      </c>
      <c r="H785" s="49">
        <f t="shared" si="73"/>
        <v>12.708800000000002</v>
      </c>
      <c r="I785" s="49">
        <f t="shared" si="74"/>
        <v>13.471328000000003</v>
      </c>
      <c r="J785" s="68">
        <f t="shared" si="75"/>
        <v>1.06</v>
      </c>
      <c r="K785" s="8"/>
    </row>
    <row r="786" spans="1:10" ht="12.75">
      <c r="A786" s="24" t="s">
        <v>233</v>
      </c>
      <c r="B786" s="24" t="s">
        <v>863</v>
      </c>
      <c r="C786" s="24" t="s">
        <v>1013</v>
      </c>
      <c r="E786" s="25" t="s">
        <v>588</v>
      </c>
      <c r="F786" s="45">
        <v>5</v>
      </c>
      <c r="G786" s="49">
        <v>21</v>
      </c>
      <c r="H786" s="49">
        <f t="shared" si="73"/>
        <v>21.84</v>
      </c>
      <c r="I786" s="49">
        <f t="shared" si="74"/>
        <v>23.1504</v>
      </c>
      <c r="J786" s="68">
        <f t="shared" si="75"/>
        <v>1.06</v>
      </c>
    </row>
    <row r="787" spans="4:11" s="24" customFormat="1" ht="12.75">
      <c r="D787" s="45"/>
      <c r="E787" s="25"/>
      <c r="F787" s="45"/>
      <c r="G787" s="30"/>
      <c r="H787" s="30"/>
      <c r="I787" s="30"/>
      <c r="J787" s="66"/>
      <c r="K787" s="26"/>
    </row>
    <row r="788" spans="1:11" ht="12.75">
      <c r="A788" s="3" t="s">
        <v>700</v>
      </c>
      <c r="F788" s="45"/>
      <c r="G788" s="30"/>
      <c r="H788" s="30"/>
      <c r="I788" s="30"/>
      <c r="J788" s="66"/>
      <c r="K788" s="2"/>
    </row>
    <row r="789" spans="1:11" ht="12.75">
      <c r="A789" s="5" t="s">
        <v>642</v>
      </c>
      <c r="B789" s="5" t="s">
        <v>35</v>
      </c>
      <c r="C789" s="29" t="s">
        <v>1008</v>
      </c>
      <c r="D789" s="29" t="s">
        <v>1007</v>
      </c>
      <c r="E789" s="29" t="s">
        <v>36</v>
      </c>
      <c r="F789" s="29" t="s">
        <v>1072</v>
      </c>
      <c r="G789" s="52" t="s">
        <v>1214</v>
      </c>
      <c r="H789" s="52"/>
      <c r="I789" s="52"/>
      <c r="J789" s="54"/>
      <c r="K789" s="35" t="s">
        <v>871</v>
      </c>
    </row>
    <row r="790" spans="1:11" ht="12.75">
      <c r="A790" s="24" t="s">
        <v>779</v>
      </c>
      <c r="B790" s="24" t="s">
        <v>780</v>
      </c>
      <c r="C790" s="24" t="s">
        <v>1236</v>
      </c>
      <c r="E790" s="25" t="s">
        <v>588</v>
      </c>
      <c r="F790" s="45">
        <v>1</v>
      </c>
      <c r="G790" s="49">
        <v>64.6</v>
      </c>
      <c r="H790" s="49">
        <f>G790*1.04</f>
        <v>67.184</v>
      </c>
      <c r="I790" s="49">
        <f>H790*1.06</f>
        <v>71.21504</v>
      </c>
      <c r="J790" s="68">
        <f>I790/H790</f>
        <v>1.06</v>
      </c>
      <c r="K790" s="33"/>
    </row>
    <row r="791" spans="4:11" s="24" customFormat="1" ht="12.75">
      <c r="D791" s="45"/>
      <c r="E791" s="25"/>
      <c r="F791" s="45"/>
      <c r="G791" s="30"/>
      <c r="H791" s="30"/>
      <c r="I791" s="30"/>
      <c r="J791" s="66"/>
      <c r="K791" s="26"/>
    </row>
    <row r="792" spans="1:11" ht="12.75">
      <c r="A792" s="3" t="s">
        <v>695</v>
      </c>
      <c r="F792" s="45"/>
      <c r="G792" s="30"/>
      <c r="H792" s="30"/>
      <c r="I792" s="30"/>
      <c r="J792" s="66"/>
      <c r="K792" s="2"/>
    </row>
    <row r="793" spans="1:11" ht="12.75">
      <c r="A793" s="5" t="s">
        <v>642</v>
      </c>
      <c r="B793" s="5" t="s">
        <v>35</v>
      </c>
      <c r="C793" s="29" t="s">
        <v>1008</v>
      </c>
      <c r="D793" s="29" t="s">
        <v>1007</v>
      </c>
      <c r="E793" s="29" t="s">
        <v>36</v>
      </c>
      <c r="F793" s="29" t="s">
        <v>1072</v>
      </c>
      <c r="G793" s="52" t="s">
        <v>1214</v>
      </c>
      <c r="H793" s="52"/>
      <c r="I793" s="52"/>
      <c r="J793" s="54"/>
      <c r="K793" s="35" t="s">
        <v>871</v>
      </c>
    </row>
    <row r="794" spans="1:11" ht="12.75">
      <c r="A794" s="24" t="s">
        <v>37</v>
      </c>
      <c r="B794" s="24" t="s">
        <v>38</v>
      </c>
      <c r="C794" s="24" t="s">
        <v>1014</v>
      </c>
      <c r="E794" s="25" t="s">
        <v>588</v>
      </c>
      <c r="F794" s="45">
        <v>24</v>
      </c>
      <c r="G794" s="49">
        <v>1.82</v>
      </c>
      <c r="H794" s="49">
        <f>G794*1.04</f>
        <v>1.8928</v>
      </c>
      <c r="I794" s="49">
        <f>H794*1.06</f>
        <v>2.006368</v>
      </c>
      <c r="J794" s="68">
        <f>I794/H794</f>
        <v>1.06</v>
      </c>
      <c r="K794" s="85"/>
    </row>
    <row r="795" spans="1:11" ht="12.75">
      <c r="A795" s="24" t="s">
        <v>39</v>
      </c>
      <c r="B795" s="24" t="s">
        <v>40</v>
      </c>
      <c r="C795" s="24" t="s">
        <v>1014</v>
      </c>
      <c r="E795" s="25" t="s">
        <v>588</v>
      </c>
      <c r="F795" s="45">
        <v>12</v>
      </c>
      <c r="G795" s="49">
        <v>2.37</v>
      </c>
      <c r="H795" s="49">
        <f>G795*1.04</f>
        <v>2.4648000000000003</v>
      </c>
      <c r="I795" s="49">
        <f>H795*1.06</f>
        <v>2.6126880000000003</v>
      </c>
      <c r="J795" s="68">
        <f>I795/H795</f>
        <v>1.06</v>
      </c>
      <c r="K795" s="26"/>
    </row>
    <row r="796" spans="1:11" ht="12.75">
      <c r="A796" s="24" t="s">
        <v>41</v>
      </c>
      <c r="B796" s="24" t="s">
        <v>696</v>
      </c>
      <c r="C796" s="24" t="s">
        <v>1014</v>
      </c>
      <c r="E796" s="25" t="s">
        <v>588</v>
      </c>
      <c r="F796" s="45">
        <v>25</v>
      </c>
      <c r="G796" s="49">
        <v>1.8</v>
      </c>
      <c r="H796" s="49">
        <f>G796*1.04</f>
        <v>1.872</v>
      </c>
      <c r="I796" s="49">
        <f>H796*1.06</f>
        <v>1.9843200000000003</v>
      </c>
      <c r="J796" s="68">
        <f>I796/H796</f>
        <v>1.06</v>
      </c>
      <c r="K796" s="26"/>
    </row>
    <row r="797" spans="1:11" ht="12.75">
      <c r="A797" s="24" t="s">
        <v>367</v>
      </c>
      <c r="B797" s="24" t="s">
        <v>697</v>
      </c>
      <c r="C797" s="24" t="s">
        <v>1014</v>
      </c>
      <c r="E797" s="25" t="s">
        <v>588</v>
      </c>
      <c r="F797" s="45">
        <v>20</v>
      </c>
      <c r="G797" s="49">
        <v>3.42</v>
      </c>
      <c r="H797" s="49">
        <f>G797*1.04</f>
        <v>3.5568</v>
      </c>
      <c r="I797" s="49">
        <f>H797*1.06</f>
        <v>3.7702080000000002</v>
      </c>
      <c r="J797" s="68">
        <f>I797/H797</f>
        <v>1.06</v>
      </c>
      <c r="K797" s="26"/>
    </row>
    <row r="798" spans="1:11" ht="12.75">
      <c r="A798" s="24" t="s">
        <v>582</v>
      </c>
      <c r="B798" s="24" t="s">
        <v>698</v>
      </c>
      <c r="C798" s="24" t="s">
        <v>1014</v>
      </c>
      <c r="E798" s="25" t="s">
        <v>588</v>
      </c>
      <c r="F798" s="91">
        <v>50</v>
      </c>
      <c r="G798" s="49">
        <v>3.81</v>
      </c>
      <c r="H798" s="49">
        <f>G798*1.04</f>
        <v>3.9624</v>
      </c>
      <c r="I798" s="49">
        <f>H798*1.06</f>
        <v>4.200144000000001</v>
      </c>
      <c r="J798" s="68">
        <f>I798/H798</f>
        <v>1.06</v>
      </c>
      <c r="K798" s="26"/>
    </row>
    <row r="799" spans="4:11" s="24" customFormat="1" ht="12.75">
      <c r="D799" s="45"/>
      <c r="E799" s="25"/>
      <c r="F799" s="45"/>
      <c r="G799" s="30"/>
      <c r="H799" s="30"/>
      <c r="I799" s="30"/>
      <c r="J799" s="66"/>
      <c r="K799" s="26"/>
    </row>
    <row r="800" spans="1:10" ht="12.75">
      <c r="A800" s="3" t="s">
        <v>979</v>
      </c>
      <c r="F800" s="45"/>
      <c r="G800" s="30"/>
      <c r="H800" s="30"/>
      <c r="I800" s="30"/>
      <c r="J800" s="66"/>
    </row>
    <row r="801" spans="1:11" ht="12.75">
      <c r="A801" s="5" t="s">
        <v>642</v>
      </c>
      <c r="B801" s="5" t="s">
        <v>35</v>
      </c>
      <c r="C801" s="29" t="s">
        <v>1008</v>
      </c>
      <c r="D801" s="29" t="s">
        <v>1007</v>
      </c>
      <c r="E801" s="29" t="s">
        <v>36</v>
      </c>
      <c r="F801" s="29" t="s">
        <v>1072</v>
      </c>
      <c r="G801" s="52" t="s">
        <v>1214</v>
      </c>
      <c r="H801" s="52"/>
      <c r="I801" s="52"/>
      <c r="J801" s="54"/>
      <c r="K801" s="35" t="s">
        <v>871</v>
      </c>
    </row>
    <row r="802" spans="1:11" ht="12.75">
      <c r="A802" s="1" t="s">
        <v>203</v>
      </c>
      <c r="B802" s="1" t="s">
        <v>204</v>
      </c>
      <c r="C802" s="24" t="s">
        <v>1014</v>
      </c>
      <c r="E802" s="25" t="s">
        <v>588</v>
      </c>
      <c r="F802" s="45">
        <v>25</v>
      </c>
      <c r="G802" s="51">
        <v>4.6</v>
      </c>
      <c r="H802" s="49">
        <f aca="true" t="shared" si="76" ref="H802:H810">G802*1.04</f>
        <v>4.784</v>
      </c>
      <c r="I802" s="49">
        <f aca="true" t="shared" si="77" ref="I802:I810">H802*1.06</f>
        <v>5.07104</v>
      </c>
      <c r="J802" s="68">
        <f aca="true" t="shared" si="78" ref="J802:J810">I802/H802</f>
        <v>1.06</v>
      </c>
      <c r="K802" s="8"/>
    </row>
    <row r="803" spans="1:11" ht="12.75">
      <c r="A803" s="1" t="s">
        <v>205</v>
      </c>
      <c r="B803" s="1" t="s">
        <v>206</v>
      </c>
      <c r="C803" s="24" t="s">
        <v>1014</v>
      </c>
      <c r="E803" s="25" t="s">
        <v>588</v>
      </c>
      <c r="F803" s="45">
        <v>25</v>
      </c>
      <c r="G803" s="51">
        <v>4.6</v>
      </c>
      <c r="H803" s="49">
        <f t="shared" si="76"/>
        <v>4.784</v>
      </c>
      <c r="I803" s="49">
        <f t="shared" si="77"/>
        <v>5.07104</v>
      </c>
      <c r="J803" s="68">
        <f t="shared" si="78"/>
        <v>1.06</v>
      </c>
      <c r="K803" s="8"/>
    </row>
    <row r="804" spans="1:11" ht="12.75">
      <c r="A804" s="1" t="s">
        <v>207</v>
      </c>
      <c r="B804" s="1" t="s">
        <v>208</v>
      </c>
      <c r="C804" s="24" t="s">
        <v>1014</v>
      </c>
      <c r="E804" s="25" t="s">
        <v>588</v>
      </c>
      <c r="F804" s="45">
        <v>25</v>
      </c>
      <c r="G804" s="51">
        <v>4.7</v>
      </c>
      <c r="H804" s="49">
        <f t="shared" si="76"/>
        <v>4.888000000000001</v>
      </c>
      <c r="I804" s="49">
        <f t="shared" si="77"/>
        <v>5.181280000000001</v>
      </c>
      <c r="J804" s="68">
        <f t="shared" si="78"/>
        <v>1.06</v>
      </c>
      <c r="K804" s="8"/>
    </row>
    <row r="805" spans="1:11" ht="12.75">
      <c r="A805" s="1" t="s">
        <v>209</v>
      </c>
      <c r="B805" s="1" t="s">
        <v>210</v>
      </c>
      <c r="C805" s="24" t="s">
        <v>1014</v>
      </c>
      <c r="E805" s="25" t="s">
        <v>588</v>
      </c>
      <c r="F805" s="45">
        <v>25</v>
      </c>
      <c r="G805" s="51">
        <v>4.7</v>
      </c>
      <c r="H805" s="49">
        <f t="shared" si="76"/>
        <v>4.888000000000001</v>
      </c>
      <c r="I805" s="49">
        <f t="shared" si="77"/>
        <v>5.181280000000001</v>
      </c>
      <c r="J805" s="68">
        <f t="shared" si="78"/>
        <v>1.06</v>
      </c>
      <c r="K805" s="8"/>
    </row>
    <row r="806" spans="1:10" ht="12.75">
      <c r="A806" s="1" t="s">
        <v>211</v>
      </c>
      <c r="B806" s="1" t="s">
        <v>212</v>
      </c>
      <c r="C806" s="24" t="s">
        <v>1014</v>
      </c>
      <c r="E806" s="25" t="s">
        <v>588</v>
      </c>
      <c r="F806" s="45">
        <v>25</v>
      </c>
      <c r="G806" s="49">
        <v>5</v>
      </c>
      <c r="H806" s="49">
        <f t="shared" si="76"/>
        <v>5.2</v>
      </c>
      <c r="I806" s="49">
        <f t="shared" si="77"/>
        <v>5.5120000000000005</v>
      </c>
      <c r="J806" s="68">
        <f t="shared" si="78"/>
        <v>1.06</v>
      </c>
    </row>
    <row r="807" spans="1:10" ht="12.75">
      <c r="A807" s="1" t="s">
        <v>213</v>
      </c>
      <c r="B807" s="1" t="s">
        <v>214</v>
      </c>
      <c r="C807" s="24" t="s">
        <v>1014</v>
      </c>
      <c r="E807" s="25" t="s">
        <v>588</v>
      </c>
      <c r="F807" s="45">
        <v>25</v>
      </c>
      <c r="G807" s="51">
        <v>5</v>
      </c>
      <c r="H807" s="49">
        <f t="shared" si="76"/>
        <v>5.2</v>
      </c>
      <c r="I807" s="49">
        <f t="shared" si="77"/>
        <v>5.5120000000000005</v>
      </c>
      <c r="J807" s="68">
        <f t="shared" si="78"/>
        <v>1.06</v>
      </c>
    </row>
    <row r="808" spans="1:11" ht="12.75">
      <c r="A808" s="1" t="s">
        <v>215</v>
      </c>
      <c r="B808" s="1" t="s">
        <v>216</v>
      </c>
      <c r="C808" s="24" t="s">
        <v>1014</v>
      </c>
      <c r="E808" s="45" t="s">
        <v>588</v>
      </c>
      <c r="F808" s="45">
        <v>25</v>
      </c>
      <c r="G808" s="51">
        <v>4.9</v>
      </c>
      <c r="H808" s="49">
        <f t="shared" si="76"/>
        <v>5.096000000000001</v>
      </c>
      <c r="I808" s="49">
        <f t="shared" si="77"/>
        <v>5.401760000000001</v>
      </c>
      <c r="J808" s="68">
        <f t="shared" si="78"/>
        <v>1.06</v>
      </c>
      <c r="K808" s="8"/>
    </row>
    <row r="809" spans="1:11" ht="12.75">
      <c r="A809" s="1" t="s">
        <v>217</v>
      </c>
      <c r="B809" s="1" t="s">
        <v>218</v>
      </c>
      <c r="C809" s="24" t="s">
        <v>1014</v>
      </c>
      <c r="E809" s="25" t="s">
        <v>588</v>
      </c>
      <c r="F809" s="45">
        <v>10</v>
      </c>
      <c r="G809" s="49">
        <v>2</v>
      </c>
      <c r="H809" s="49">
        <f t="shared" si="76"/>
        <v>2.08</v>
      </c>
      <c r="I809" s="49">
        <f t="shared" si="77"/>
        <v>2.2048</v>
      </c>
      <c r="J809" s="68">
        <f t="shared" si="78"/>
        <v>1.06</v>
      </c>
      <c r="K809" s="2"/>
    </row>
    <row r="810" spans="1:11" s="24" customFormat="1" ht="12.75">
      <c r="A810" s="24" t="s">
        <v>1029</v>
      </c>
      <c r="B810" s="24" t="s">
        <v>234</v>
      </c>
      <c r="C810" s="44" t="s">
        <v>1014</v>
      </c>
      <c r="D810" s="45"/>
      <c r="E810" s="25" t="s">
        <v>588</v>
      </c>
      <c r="F810" s="45">
        <v>1</v>
      </c>
      <c r="G810" s="49">
        <v>37.69</v>
      </c>
      <c r="H810" s="49">
        <f t="shared" si="76"/>
        <v>39.1976</v>
      </c>
      <c r="I810" s="49">
        <f t="shared" si="77"/>
        <v>41.549456000000006</v>
      </c>
      <c r="J810" s="68">
        <f t="shared" si="78"/>
        <v>1.06</v>
      </c>
      <c r="K810" s="26"/>
    </row>
    <row r="811" spans="4:11" s="44" customFormat="1" ht="12.75">
      <c r="D811" s="45"/>
      <c r="E811" s="45"/>
      <c r="F811" s="45"/>
      <c r="G811" s="49"/>
      <c r="H811" s="49"/>
      <c r="I811" s="49"/>
      <c r="J811" s="68"/>
      <c r="K811" s="46"/>
    </row>
    <row r="812" spans="1:11" ht="12.75">
      <c r="A812" s="3" t="s">
        <v>701</v>
      </c>
      <c r="F812" s="45"/>
      <c r="G812" s="30"/>
      <c r="H812" s="30"/>
      <c r="I812" s="30"/>
      <c r="J812" s="66"/>
      <c r="K812" s="8"/>
    </row>
    <row r="813" spans="1:11" ht="12.75">
      <c r="A813" s="5" t="s">
        <v>642</v>
      </c>
      <c r="B813" s="5" t="s">
        <v>35</v>
      </c>
      <c r="C813" s="29" t="s">
        <v>1008</v>
      </c>
      <c r="D813" s="29" t="s">
        <v>1007</v>
      </c>
      <c r="E813" s="29" t="s">
        <v>36</v>
      </c>
      <c r="F813" s="29" t="s">
        <v>1072</v>
      </c>
      <c r="G813" s="52" t="s">
        <v>1214</v>
      </c>
      <c r="H813" s="52"/>
      <c r="I813" s="52"/>
      <c r="J813" s="54"/>
      <c r="K813" s="35" t="s">
        <v>871</v>
      </c>
    </row>
    <row r="814" spans="1:11" ht="12.75">
      <c r="A814" s="1" t="s">
        <v>247</v>
      </c>
      <c r="B814" s="1" t="s">
        <v>769</v>
      </c>
      <c r="C814" s="24" t="s">
        <v>1013</v>
      </c>
      <c r="E814" s="25" t="s">
        <v>588</v>
      </c>
      <c r="F814" s="45">
        <v>50</v>
      </c>
      <c r="G814" s="49">
        <v>0.39</v>
      </c>
      <c r="H814" s="49">
        <f aca="true" t="shared" si="79" ref="H814:H826">G814*1.04</f>
        <v>0.4056</v>
      </c>
      <c r="I814" s="49">
        <f>H814*1.06</f>
        <v>0.42993600000000004</v>
      </c>
      <c r="J814" s="68">
        <f aca="true" t="shared" si="80" ref="J814:J826">I814/H814</f>
        <v>1.06</v>
      </c>
      <c r="K814" s="85"/>
    </row>
    <row r="815" spans="1:11" ht="12.75">
      <c r="A815" s="1" t="s">
        <v>248</v>
      </c>
      <c r="B815" s="1" t="s">
        <v>770</v>
      </c>
      <c r="C815" s="24" t="s">
        <v>1013</v>
      </c>
      <c r="E815" s="25" t="s">
        <v>588</v>
      </c>
      <c r="F815" s="45">
        <v>50</v>
      </c>
      <c r="G815" s="49">
        <v>0.43</v>
      </c>
      <c r="H815" s="49">
        <f t="shared" si="79"/>
        <v>0.4472</v>
      </c>
      <c r="I815" s="49">
        <f aca="true" t="shared" si="81" ref="I815:I826">H815*1.06</f>
        <v>0.474032</v>
      </c>
      <c r="J815" s="68">
        <f t="shared" si="80"/>
        <v>1.06</v>
      </c>
      <c r="K815" s="8"/>
    </row>
    <row r="816" spans="1:11" ht="12.75">
      <c r="A816" s="1" t="s">
        <v>249</v>
      </c>
      <c r="B816" s="1" t="s">
        <v>771</v>
      </c>
      <c r="C816" s="24" t="s">
        <v>1013</v>
      </c>
      <c r="E816" s="25" t="s">
        <v>588</v>
      </c>
      <c r="F816" s="45">
        <v>50</v>
      </c>
      <c r="G816" s="49">
        <v>0.32</v>
      </c>
      <c r="H816" s="49">
        <f t="shared" si="79"/>
        <v>0.33280000000000004</v>
      </c>
      <c r="I816" s="49">
        <f t="shared" si="81"/>
        <v>0.3527680000000001</v>
      </c>
      <c r="J816" s="68">
        <f t="shared" si="80"/>
        <v>1.06</v>
      </c>
      <c r="K816" s="8"/>
    </row>
    <row r="817" spans="1:11" ht="12.75">
      <c r="A817" s="24" t="s">
        <v>235</v>
      </c>
      <c r="B817" s="24" t="s">
        <v>236</v>
      </c>
      <c r="C817" s="24" t="s">
        <v>1013</v>
      </c>
      <c r="E817" s="25" t="s">
        <v>588</v>
      </c>
      <c r="F817" s="45">
        <v>1</v>
      </c>
      <c r="G817" s="49">
        <v>47.29</v>
      </c>
      <c r="H817" s="49">
        <f t="shared" si="79"/>
        <v>49.1816</v>
      </c>
      <c r="I817" s="49">
        <f t="shared" si="81"/>
        <v>52.132496</v>
      </c>
      <c r="J817" s="68">
        <f t="shared" si="80"/>
        <v>1.06</v>
      </c>
      <c r="K817" s="8"/>
    </row>
    <row r="818" spans="1:11" ht="12.75">
      <c r="A818" s="24" t="s">
        <v>237</v>
      </c>
      <c r="B818" s="24" t="s">
        <v>238</v>
      </c>
      <c r="C818" s="24" t="s">
        <v>1013</v>
      </c>
      <c r="E818" s="25" t="s">
        <v>588</v>
      </c>
      <c r="F818" s="45">
        <v>100</v>
      </c>
      <c r="G818" s="49">
        <v>0.56</v>
      </c>
      <c r="H818" s="49">
        <f t="shared" si="79"/>
        <v>0.5824</v>
      </c>
      <c r="I818" s="49">
        <f t="shared" si="81"/>
        <v>0.6173440000000001</v>
      </c>
      <c r="J818" s="68">
        <f t="shared" si="80"/>
        <v>1.06</v>
      </c>
      <c r="K818" s="33"/>
    </row>
    <row r="819" spans="1:11" ht="12.75">
      <c r="A819" s="24" t="s">
        <v>239</v>
      </c>
      <c r="B819" s="24" t="s">
        <v>240</v>
      </c>
      <c r="C819" s="24" t="s">
        <v>1013</v>
      </c>
      <c r="E819" s="25" t="s">
        <v>588</v>
      </c>
      <c r="F819" s="45">
        <v>100</v>
      </c>
      <c r="G819" s="49">
        <v>0.56</v>
      </c>
      <c r="H819" s="49">
        <f t="shared" si="79"/>
        <v>0.5824</v>
      </c>
      <c r="I819" s="49">
        <f t="shared" si="81"/>
        <v>0.6173440000000001</v>
      </c>
      <c r="J819" s="68">
        <f t="shared" si="80"/>
        <v>1.06</v>
      </c>
      <c r="K819" s="33"/>
    </row>
    <row r="820" spans="1:11" ht="12.75">
      <c r="A820" s="24" t="s">
        <v>241</v>
      </c>
      <c r="B820" s="24" t="s">
        <v>242</v>
      </c>
      <c r="C820" s="24" t="s">
        <v>1013</v>
      </c>
      <c r="E820" s="25" t="s">
        <v>588</v>
      </c>
      <c r="F820" s="45">
        <v>100</v>
      </c>
      <c r="G820" s="49">
        <v>0.56</v>
      </c>
      <c r="H820" s="49">
        <f t="shared" si="79"/>
        <v>0.5824</v>
      </c>
      <c r="I820" s="49">
        <f t="shared" si="81"/>
        <v>0.6173440000000001</v>
      </c>
      <c r="J820" s="68">
        <f t="shared" si="80"/>
        <v>1.06</v>
      </c>
      <c r="K820" s="33"/>
    </row>
    <row r="821" spans="1:11" ht="12.75">
      <c r="A821" s="24" t="s">
        <v>243</v>
      </c>
      <c r="B821" s="24" t="s">
        <v>244</v>
      </c>
      <c r="C821" s="24" t="s">
        <v>1013</v>
      </c>
      <c r="E821" s="25" t="s">
        <v>588</v>
      </c>
      <c r="F821" s="45">
        <v>100</v>
      </c>
      <c r="G821" s="49">
        <v>0.56</v>
      </c>
      <c r="H821" s="49">
        <f t="shared" si="79"/>
        <v>0.5824</v>
      </c>
      <c r="I821" s="49">
        <f t="shared" si="81"/>
        <v>0.6173440000000001</v>
      </c>
      <c r="J821" s="68">
        <f t="shared" si="80"/>
        <v>1.06</v>
      </c>
      <c r="K821" s="33"/>
    </row>
    <row r="822" spans="1:10" ht="12.75">
      <c r="A822" s="44" t="s">
        <v>245</v>
      </c>
      <c r="B822" s="44" t="s">
        <v>246</v>
      </c>
      <c r="C822" s="44" t="s">
        <v>1013</v>
      </c>
      <c r="E822" s="45" t="s">
        <v>588</v>
      </c>
      <c r="F822" s="45">
        <v>100</v>
      </c>
      <c r="G822" s="49">
        <v>0.56</v>
      </c>
      <c r="H822" s="49">
        <f t="shared" si="79"/>
        <v>0.5824</v>
      </c>
      <c r="I822" s="49">
        <f t="shared" si="81"/>
        <v>0.6173440000000001</v>
      </c>
      <c r="J822" s="68">
        <f t="shared" si="80"/>
        <v>1.06</v>
      </c>
    </row>
    <row r="823" spans="1:11" ht="12.75">
      <c r="A823" s="44" t="s">
        <v>250</v>
      </c>
      <c r="B823" s="44" t="s">
        <v>1238</v>
      </c>
      <c r="C823" s="44" t="s">
        <v>1010</v>
      </c>
      <c r="D823" s="45">
        <v>90258042198</v>
      </c>
      <c r="E823" s="45" t="s">
        <v>588</v>
      </c>
      <c r="F823" s="45">
        <v>25</v>
      </c>
      <c r="G823" s="49">
        <v>3.2</v>
      </c>
      <c r="H823" s="49">
        <f t="shared" si="79"/>
        <v>3.3280000000000003</v>
      </c>
      <c r="I823" s="49">
        <f t="shared" si="81"/>
        <v>3.5276800000000006</v>
      </c>
      <c r="J823" s="68">
        <f t="shared" si="80"/>
        <v>1.06</v>
      </c>
      <c r="K823" s="8"/>
    </row>
    <row r="824" spans="1:11" ht="12.75">
      <c r="A824" s="44" t="s">
        <v>252</v>
      </c>
      <c r="B824" s="44" t="s">
        <v>1237</v>
      </c>
      <c r="C824" s="44" t="s">
        <v>1010</v>
      </c>
      <c r="D824" s="45">
        <v>90258042204</v>
      </c>
      <c r="E824" s="45" t="s">
        <v>588</v>
      </c>
      <c r="F824" s="45">
        <v>25</v>
      </c>
      <c r="G824" s="49">
        <v>3.23</v>
      </c>
      <c r="H824" s="49">
        <f t="shared" si="79"/>
        <v>3.3592</v>
      </c>
      <c r="I824" s="49">
        <f t="shared" si="81"/>
        <v>3.5607520000000004</v>
      </c>
      <c r="J824" s="68">
        <f t="shared" si="80"/>
        <v>1.06</v>
      </c>
      <c r="K824" s="8"/>
    </row>
    <row r="825" spans="1:11" ht="12.75">
      <c r="A825" s="44" t="s">
        <v>251</v>
      </c>
      <c r="B825" s="44" t="s">
        <v>1239</v>
      </c>
      <c r="C825" s="44" t="s">
        <v>1010</v>
      </c>
      <c r="D825" s="45">
        <v>90258042174</v>
      </c>
      <c r="E825" s="45" t="s">
        <v>588</v>
      </c>
      <c r="F825" s="45">
        <v>25</v>
      </c>
      <c r="G825" s="49">
        <v>4.3</v>
      </c>
      <c r="H825" s="49">
        <f t="shared" si="79"/>
        <v>4.4719999999999995</v>
      </c>
      <c r="I825" s="49">
        <f t="shared" si="81"/>
        <v>4.74032</v>
      </c>
      <c r="J825" s="68">
        <f t="shared" si="80"/>
        <v>1.06</v>
      </c>
      <c r="K825" s="8"/>
    </row>
    <row r="826" spans="1:11" ht="12.75">
      <c r="A826" s="44" t="s">
        <v>253</v>
      </c>
      <c r="B826" s="44" t="s">
        <v>1240</v>
      </c>
      <c r="C826" s="44" t="s">
        <v>1010</v>
      </c>
      <c r="D826" s="45">
        <v>90258042181</v>
      </c>
      <c r="E826" s="45" t="s">
        <v>588</v>
      </c>
      <c r="F826" s="45">
        <v>25</v>
      </c>
      <c r="G826" s="49">
        <v>4.7</v>
      </c>
      <c r="H826" s="49">
        <f t="shared" si="79"/>
        <v>4.888000000000001</v>
      </c>
      <c r="I826" s="49">
        <f t="shared" si="81"/>
        <v>5.181280000000001</v>
      </c>
      <c r="J826" s="68">
        <f t="shared" si="80"/>
        <v>1.06</v>
      </c>
      <c r="K826" s="8"/>
    </row>
    <row r="827" spans="1:11" s="24" customFormat="1" ht="12.75">
      <c r="A827" s="44"/>
      <c r="B827" s="44"/>
      <c r="C827" s="44"/>
      <c r="D827" s="45"/>
      <c r="E827" s="44"/>
      <c r="F827" s="45"/>
      <c r="G827" s="44"/>
      <c r="H827" s="44"/>
      <c r="I827" s="44"/>
      <c r="J827" s="45"/>
      <c r="K827" s="44"/>
    </row>
    <row r="828" spans="1:11" ht="12.75">
      <c r="A828" s="3" t="s">
        <v>702</v>
      </c>
      <c r="F828" s="45"/>
      <c r="G828" s="30"/>
      <c r="H828" s="30"/>
      <c r="I828" s="30"/>
      <c r="J828" s="66"/>
      <c r="K828" s="8"/>
    </row>
    <row r="829" spans="1:11" ht="12.75">
      <c r="A829" s="5" t="s">
        <v>642</v>
      </c>
      <c r="B829" s="5" t="s">
        <v>35</v>
      </c>
      <c r="C829" s="29" t="s">
        <v>1008</v>
      </c>
      <c r="D829" s="29" t="s">
        <v>1007</v>
      </c>
      <c r="E829" s="29" t="s">
        <v>36</v>
      </c>
      <c r="F829" s="29" t="s">
        <v>1072</v>
      </c>
      <c r="G829" s="52" t="s">
        <v>1214</v>
      </c>
      <c r="H829" s="52"/>
      <c r="I829" s="52"/>
      <c r="J829" s="54"/>
      <c r="K829" s="35" t="s">
        <v>871</v>
      </c>
    </row>
    <row r="830" spans="1:11" ht="12.75">
      <c r="A830" s="24" t="s">
        <v>223</v>
      </c>
      <c r="B830" s="24" t="s">
        <v>790</v>
      </c>
      <c r="C830" s="24" t="s">
        <v>1010</v>
      </c>
      <c r="D830" s="45">
        <v>90258011927</v>
      </c>
      <c r="E830" s="25" t="s">
        <v>588</v>
      </c>
      <c r="F830" s="45">
        <v>1</v>
      </c>
      <c r="G830" s="50">
        <v>96.67</v>
      </c>
      <c r="H830" s="49">
        <f aca="true" t="shared" si="82" ref="H830:H835">G830*1.04</f>
        <v>100.5368</v>
      </c>
      <c r="I830" s="49">
        <f aca="true" t="shared" si="83" ref="I830:I835">H830*1.05</f>
        <v>105.56364</v>
      </c>
      <c r="J830" s="68">
        <f aca="true" t="shared" si="84" ref="J830:J835">I830/H830</f>
        <v>1.05</v>
      </c>
      <c r="K830" s="8"/>
    </row>
    <row r="831" spans="1:11" ht="12.75">
      <c r="A831" s="24" t="s">
        <v>224</v>
      </c>
      <c r="B831" s="24" t="s">
        <v>789</v>
      </c>
      <c r="C831" s="24" t="s">
        <v>1010</v>
      </c>
      <c r="D831" s="45">
        <v>90258011934</v>
      </c>
      <c r="E831" s="25" t="s">
        <v>588</v>
      </c>
      <c r="F831" s="45">
        <v>1</v>
      </c>
      <c r="G831" s="50">
        <v>135.14</v>
      </c>
      <c r="H831" s="49">
        <f t="shared" si="82"/>
        <v>140.54559999999998</v>
      </c>
      <c r="I831" s="49">
        <f t="shared" si="83"/>
        <v>147.57288</v>
      </c>
      <c r="J831" s="68">
        <f t="shared" si="84"/>
        <v>1.05</v>
      </c>
      <c r="K831" s="8"/>
    </row>
    <row r="832" spans="1:11" ht="12.75">
      <c r="A832" s="24" t="s">
        <v>225</v>
      </c>
      <c r="B832" s="24" t="s">
        <v>788</v>
      </c>
      <c r="C832" s="24" t="s">
        <v>1010</v>
      </c>
      <c r="D832" s="45">
        <v>90258012023</v>
      </c>
      <c r="E832" s="25" t="s">
        <v>588</v>
      </c>
      <c r="F832" s="45">
        <v>1</v>
      </c>
      <c r="G832" s="50">
        <v>205.49</v>
      </c>
      <c r="H832" s="49">
        <f t="shared" si="82"/>
        <v>213.70960000000002</v>
      </c>
      <c r="I832" s="49">
        <f t="shared" si="83"/>
        <v>224.39508000000004</v>
      </c>
      <c r="J832" s="68">
        <f t="shared" si="84"/>
        <v>1.05</v>
      </c>
      <c r="K832" s="8"/>
    </row>
    <row r="833" spans="1:11" s="24" customFormat="1" ht="12.75">
      <c r="A833" s="24" t="s">
        <v>703</v>
      </c>
      <c r="B833" s="24" t="s">
        <v>786</v>
      </c>
      <c r="C833" s="24" t="s">
        <v>1010</v>
      </c>
      <c r="D833" s="45">
        <v>90258011859</v>
      </c>
      <c r="E833" s="25" t="s">
        <v>588</v>
      </c>
      <c r="F833" s="45">
        <v>1</v>
      </c>
      <c r="G833" s="50">
        <v>65.92</v>
      </c>
      <c r="H833" s="49">
        <f t="shared" si="82"/>
        <v>68.55680000000001</v>
      </c>
      <c r="I833" s="49">
        <f t="shared" si="83"/>
        <v>71.98464000000001</v>
      </c>
      <c r="J833" s="68">
        <f t="shared" si="84"/>
        <v>1.05</v>
      </c>
      <c r="K833" s="30"/>
    </row>
    <row r="834" spans="1:11" ht="12.75">
      <c r="A834" s="26" t="s">
        <v>227</v>
      </c>
      <c r="B834" s="26" t="s">
        <v>787</v>
      </c>
      <c r="C834" s="24" t="s">
        <v>1010</v>
      </c>
      <c r="D834" s="45">
        <v>90258011866</v>
      </c>
      <c r="E834" s="34" t="s">
        <v>588</v>
      </c>
      <c r="F834" s="45">
        <v>1</v>
      </c>
      <c r="G834" s="50">
        <v>142.48</v>
      </c>
      <c r="H834" s="49">
        <f t="shared" si="82"/>
        <v>148.17919999999998</v>
      </c>
      <c r="I834" s="49">
        <f t="shared" si="83"/>
        <v>155.58816</v>
      </c>
      <c r="J834" s="68">
        <f t="shared" si="84"/>
        <v>1.05</v>
      </c>
      <c r="K834" s="8"/>
    </row>
    <row r="835" spans="1:11" ht="12.75">
      <c r="A835" s="24" t="s">
        <v>366</v>
      </c>
      <c r="B835" s="24" t="s">
        <v>785</v>
      </c>
      <c r="C835" s="24" t="s">
        <v>1010</v>
      </c>
      <c r="D835" s="45">
        <v>90258011910</v>
      </c>
      <c r="E835" s="25" t="s">
        <v>588</v>
      </c>
      <c r="F835" s="45">
        <v>1</v>
      </c>
      <c r="G835" s="50">
        <v>201.89</v>
      </c>
      <c r="H835" s="49">
        <f t="shared" si="82"/>
        <v>209.9656</v>
      </c>
      <c r="I835" s="49">
        <f t="shared" si="83"/>
        <v>220.46388000000002</v>
      </c>
      <c r="J835" s="68">
        <f t="shared" si="84"/>
        <v>1.05</v>
      </c>
      <c r="K835" s="1"/>
    </row>
    <row r="836" spans="4:11" s="24" customFormat="1" ht="12.75">
      <c r="D836" s="45"/>
      <c r="E836" s="25"/>
      <c r="F836" s="45"/>
      <c r="G836" s="30"/>
      <c r="H836" s="30"/>
      <c r="I836" s="30"/>
      <c r="J836" s="66"/>
      <c r="K836" s="26"/>
    </row>
    <row r="837" spans="1:10" ht="12.75">
      <c r="A837" s="3" t="s">
        <v>282</v>
      </c>
      <c r="F837" s="45"/>
      <c r="G837" s="30"/>
      <c r="H837" s="30"/>
      <c r="I837" s="30"/>
      <c r="J837" s="66"/>
    </row>
    <row r="838" spans="1:11" ht="12.75">
      <c r="A838" s="5" t="s">
        <v>642</v>
      </c>
      <c r="B838" s="5" t="s">
        <v>35</v>
      </c>
      <c r="C838" s="29" t="s">
        <v>1008</v>
      </c>
      <c r="D838" s="29" t="s">
        <v>1007</v>
      </c>
      <c r="E838" s="29" t="s">
        <v>36</v>
      </c>
      <c r="F838" s="29" t="s">
        <v>1072</v>
      </c>
      <c r="G838" s="52" t="s">
        <v>1214</v>
      </c>
      <c r="H838" s="52"/>
      <c r="I838" s="52"/>
      <c r="J838" s="54"/>
      <c r="K838" s="35" t="s">
        <v>871</v>
      </c>
    </row>
    <row r="839" spans="1:11" ht="12.75">
      <c r="A839" s="24" t="s">
        <v>254</v>
      </c>
      <c r="B839" s="24" t="s">
        <v>255</v>
      </c>
      <c r="C839" s="24" t="s">
        <v>1013</v>
      </c>
      <c r="E839" s="25" t="s">
        <v>588</v>
      </c>
      <c r="F839" s="45">
        <v>25</v>
      </c>
      <c r="G839" s="50">
        <v>6.23</v>
      </c>
      <c r="H839" s="49">
        <f aca="true" t="shared" si="85" ref="H839:H852">G839*1.04</f>
        <v>6.4792000000000005</v>
      </c>
      <c r="I839" s="49">
        <f>H839*1.06</f>
        <v>6.867952000000001</v>
      </c>
      <c r="J839" s="68">
        <f aca="true" t="shared" si="86" ref="J839:J852">I839/H839</f>
        <v>1.06</v>
      </c>
      <c r="K839" s="38"/>
    </row>
    <row r="840" spans="1:11" ht="12.75">
      <c r="A840" s="24" t="s">
        <v>256</v>
      </c>
      <c r="B840" s="24" t="s">
        <v>257</v>
      </c>
      <c r="C840" s="24" t="s">
        <v>1013</v>
      </c>
      <c r="E840" s="25" t="s">
        <v>588</v>
      </c>
      <c r="F840" s="45">
        <v>25</v>
      </c>
      <c r="G840" s="50">
        <v>7.31</v>
      </c>
      <c r="H840" s="49">
        <f t="shared" si="85"/>
        <v>7.6024</v>
      </c>
      <c r="I840" s="49">
        <f aca="true" t="shared" si="87" ref="I840:I852">H840*1.06</f>
        <v>8.058544000000001</v>
      </c>
      <c r="J840" s="68">
        <f t="shared" si="86"/>
        <v>1.06</v>
      </c>
      <c r="K840" s="38"/>
    </row>
    <row r="841" spans="1:11" ht="12.75">
      <c r="A841" s="24" t="s">
        <v>258</v>
      </c>
      <c r="B841" s="24" t="s">
        <v>259</v>
      </c>
      <c r="C841" s="24" t="s">
        <v>1013</v>
      </c>
      <c r="E841" s="25" t="s">
        <v>588</v>
      </c>
      <c r="F841" s="45">
        <v>25</v>
      </c>
      <c r="G841" s="50">
        <v>14.26</v>
      </c>
      <c r="H841" s="49">
        <f t="shared" si="85"/>
        <v>14.830400000000001</v>
      </c>
      <c r="I841" s="49">
        <f t="shared" si="87"/>
        <v>15.720224000000002</v>
      </c>
      <c r="J841" s="68">
        <f t="shared" si="86"/>
        <v>1.06</v>
      </c>
      <c r="K841" s="38"/>
    </row>
    <row r="842" spans="1:11" ht="12.75">
      <c r="A842" s="24" t="s">
        <v>260</v>
      </c>
      <c r="B842" s="24" t="s">
        <v>261</v>
      </c>
      <c r="C842" s="24" t="s">
        <v>1013</v>
      </c>
      <c r="E842" s="25" t="s">
        <v>588</v>
      </c>
      <c r="F842" s="45">
        <v>25</v>
      </c>
      <c r="G842" s="50">
        <v>21.45</v>
      </c>
      <c r="H842" s="49">
        <f t="shared" si="85"/>
        <v>22.308</v>
      </c>
      <c r="I842" s="49">
        <f t="shared" si="87"/>
        <v>23.64648</v>
      </c>
      <c r="J842" s="68">
        <f t="shared" si="86"/>
        <v>1.06</v>
      </c>
      <c r="K842" s="38"/>
    </row>
    <row r="843" spans="1:11" ht="12.75">
      <c r="A843" s="24" t="s">
        <v>262</v>
      </c>
      <c r="B843" s="24" t="s">
        <v>263</v>
      </c>
      <c r="C843" s="24" t="s">
        <v>1013</v>
      </c>
      <c r="E843" s="25" t="s">
        <v>588</v>
      </c>
      <c r="F843" s="45">
        <v>50</v>
      </c>
      <c r="G843" s="50">
        <v>5.18</v>
      </c>
      <c r="H843" s="49">
        <f t="shared" si="85"/>
        <v>5.3872</v>
      </c>
      <c r="I843" s="49">
        <f t="shared" si="87"/>
        <v>5.710432</v>
      </c>
      <c r="J843" s="68">
        <f t="shared" si="86"/>
        <v>1.06</v>
      </c>
      <c r="K843" s="38"/>
    </row>
    <row r="844" spans="1:11" ht="12.75">
      <c r="A844" s="24" t="s">
        <v>264</v>
      </c>
      <c r="B844" s="24" t="s">
        <v>265</v>
      </c>
      <c r="C844" s="24" t="s">
        <v>1013</v>
      </c>
      <c r="E844" s="25" t="s">
        <v>588</v>
      </c>
      <c r="F844" s="45">
        <v>25</v>
      </c>
      <c r="G844" s="50">
        <v>6.87</v>
      </c>
      <c r="H844" s="49">
        <f t="shared" si="85"/>
        <v>7.1448</v>
      </c>
      <c r="I844" s="49">
        <f t="shared" si="87"/>
        <v>7.573488</v>
      </c>
      <c r="J844" s="68">
        <f t="shared" si="86"/>
        <v>1.06</v>
      </c>
      <c r="K844" s="38"/>
    </row>
    <row r="845" spans="1:11" ht="12.75">
      <c r="A845" s="24" t="s">
        <v>266</v>
      </c>
      <c r="B845" s="24" t="s">
        <v>267</v>
      </c>
      <c r="C845" s="24" t="s">
        <v>1013</v>
      </c>
      <c r="E845" s="25" t="s">
        <v>588</v>
      </c>
      <c r="F845" s="45">
        <v>25</v>
      </c>
      <c r="G845" s="50">
        <v>4.58</v>
      </c>
      <c r="H845" s="49">
        <f t="shared" si="85"/>
        <v>4.7632</v>
      </c>
      <c r="I845" s="49">
        <f t="shared" si="87"/>
        <v>5.048992000000001</v>
      </c>
      <c r="J845" s="68">
        <f t="shared" si="86"/>
        <v>1.06</v>
      </c>
      <c r="K845" s="38"/>
    </row>
    <row r="846" spans="1:11" ht="12.75">
      <c r="A846" s="24" t="s">
        <v>268</v>
      </c>
      <c r="B846" s="24" t="s">
        <v>269</v>
      </c>
      <c r="C846" s="24" t="s">
        <v>1013</v>
      </c>
      <c r="E846" s="25" t="s">
        <v>588</v>
      </c>
      <c r="F846" s="45">
        <v>75</v>
      </c>
      <c r="G846" s="50">
        <v>1.68</v>
      </c>
      <c r="H846" s="49">
        <f t="shared" si="85"/>
        <v>1.7472</v>
      </c>
      <c r="I846" s="49">
        <f t="shared" si="87"/>
        <v>1.8520320000000001</v>
      </c>
      <c r="J846" s="68">
        <f t="shared" si="86"/>
        <v>1.06</v>
      </c>
      <c r="K846" s="38"/>
    </row>
    <row r="847" spans="1:11" ht="12.75">
      <c r="A847" s="24" t="s">
        <v>270</v>
      </c>
      <c r="B847" s="24" t="s">
        <v>271</v>
      </c>
      <c r="C847" s="24" t="s">
        <v>1013</v>
      </c>
      <c r="E847" s="25" t="s">
        <v>588</v>
      </c>
      <c r="F847" s="45">
        <v>75</v>
      </c>
      <c r="G847" s="50">
        <v>1.89</v>
      </c>
      <c r="H847" s="49">
        <f t="shared" si="85"/>
        <v>1.9656</v>
      </c>
      <c r="I847" s="49">
        <f t="shared" si="87"/>
        <v>2.083536</v>
      </c>
      <c r="J847" s="68">
        <f t="shared" si="86"/>
        <v>1.06</v>
      </c>
      <c r="K847" s="38"/>
    </row>
    <row r="848" spans="1:11" ht="12.75">
      <c r="A848" s="24" t="s">
        <v>272</v>
      </c>
      <c r="B848" s="24" t="s">
        <v>273</v>
      </c>
      <c r="C848" s="24" t="s">
        <v>1013</v>
      </c>
      <c r="E848" s="25" t="s">
        <v>588</v>
      </c>
      <c r="F848" s="45">
        <v>15</v>
      </c>
      <c r="G848" s="50">
        <v>9.68</v>
      </c>
      <c r="H848" s="49">
        <f t="shared" si="85"/>
        <v>10.0672</v>
      </c>
      <c r="I848" s="49">
        <f t="shared" si="87"/>
        <v>10.671232</v>
      </c>
      <c r="J848" s="68">
        <f t="shared" si="86"/>
        <v>1.06</v>
      </c>
      <c r="K848" s="38"/>
    </row>
    <row r="849" spans="1:11" ht="12.75">
      <c r="A849" s="24" t="s">
        <v>274</v>
      </c>
      <c r="B849" s="24" t="s">
        <v>275</v>
      </c>
      <c r="C849" s="24" t="s">
        <v>1013</v>
      </c>
      <c r="E849" s="25" t="s">
        <v>588</v>
      </c>
      <c r="F849" s="45">
        <v>50</v>
      </c>
      <c r="G849" s="50">
        <v>4.78</v>
      </c>
      <c r="H849" s="49">
        <f t="shared" si="85"/>
        <v>4.9712000000000005</v>
      </c>
      <c r="I849" s="49">
        <f t="shared" si="87"/>
        <v>5.269472</v>
      </c>
      <c r="J849" s="68">
        <f t="shared" si="86"/>
        <v>1.06</v>
      </c>
      <c r="K849" s="38"/>
    </row>
    <row r="850" spans="1:11" ht="12.75">
      <c r="A850" s="24" t="s">
        <v>276</v>
      </c>
      <c r="B850" s="24" t="s">
        <v>277</v>
      </c>
      <c r="C850" s="24" t="s">
        <v>1013</v>
      </c>
      <c r="E850" s="25" t="s">
        <v>588</v>
      </c>
      <c r="F850" s="45">
        <v>20</v>
      </c>
      <c r="G850" s="50">
        <v>7.51</v>
      </c>
      <c r="H850" s="49">
        <f t="shared" si="85"/>
        <v>7.8104000000000005</v>
      </c>
      <c r="I850" s="49">
        <f t="shared" si="87"/>
        <v>8.279024000000001</v>
      </c>
      <c r="J850" s="68">
        <f t="shared" si="86"/>
        <v>1.06</v>
      </c>
      <c r="K850" s="38"/>
    </row>
    <row r="851" spans="1:11" ht="12.75">
      <c r="A851" s="24" t="s">
        <v>278</v>
      </c>
      <c r="B851" s="24" t="s">
        <v>279</v>
      </c>
      <c r="C851" s="24" t="s">
        <v>1013</v>
      </c>
      <c r="E851" s="25" t="s">
        <v>588</v>
      </c>
      <c r="F851" s="45">
        <v>20</v>
      </c>
      <c r="G851" s="50">
        <v>9.36</v>
      </c>
      <c r="H851" s="49">
        <f t="shared" si="85"/>
        <v>9.734399999999999</v>
      </c>
      <c r="I851" s="49">
        <f t="shared" si="87"/>
        <v>10.318463999999999</v>
      </c>
      <c r="J851" s="68">
        <f t="shared" si="86"/>
        <v>1.06</v>
      </c>
      <c r="K851" s="38"/>
    </row>
    <row r="852" spans="1:11" ht="12.75">
      <c r="A852" s="24" t="s">
        <v>280</v>
      </c>
      <c r="B852" s="24" t="s">
        <v>281</v>
      </c>
      <c r="C852" s="24" t="s">
        <v>1013</v>
      </c>
      <c r="E852" s="25" t="s">
        <v>588</v>
      </c>
      <c r="F852" s="45">
        <v>50</v>
      </c>
      <c r="G852" s="50">
        <v>1.61</v>
      </c>
      <c r="H852" s="49">
        <f t="shared" si="85"/>
        <v>1.6744</v>
      </c>
      <c r="I852" s="49">
        <f t="shared" si="87"/>
        <v>1.7748640000000002</v>
      </c>
      <c r="J852" s="68">
        <f t="shared" si="86"/>
        <v>1.06</v>
      </c>
      <c r="K852" s="38"/>
    </row>
    <row r="853" spans="6:11" ht="12.75">
      <c r="F853" s="45"/>
      <c r="G853" s="30"/>
      <c r="H853" s="30"/>
      <c r="I853" s="30"/>
      <c r="J853" s="66"/>
      <c r="K853" s="8"/>
    </row>
    <row r="854" spans="1:11" ht="12.75">
      <c r="A854" s="3" t="s">
        <v>706</v>
      </c>
      <c r="F854" s="45"/>
      <c r="G854" s="30"/>
      <c r="H854" s="30"/>
      <c r="I854" s="30"/>
      <c r="J854" s="66"/>
      <c r="K854" s="8"/>
    </row>
    <row r="855" spans="1:11" ht="12.75">
      <c r="A855" s="5" t="s">
        <v>642</v>
      </c>
      <c r="B855" s="5" t="s">
        <v>35</v>
      </c>
      <c r="C855" s="29" t="s">
        <v>1008</v>
      </c>
      <c r="D855" s="29" t="s">
        <v>1007</v>
      </c>
      <c r="E855" s="29" t="s">
        <v>36</v>
      </c>
      <c r="F855" s="29" t="s">
        <v>1072</v>
      </c>
      <c r="G855" s="52" t="s">
        <v>1214</v>
      </c>
      <c r="H855" s="52"/>
      <c r="I855" s="52"/>
      <c r="J855" s="54"/>
      <c r="K855" s="35" t="s">
        <v>871</v>
      </c>
    </row>
    <row r="857" spans="1:11" ht="12.75">
      <c r="A857" s="3" t="s">
        <v>321</v>
      </c>
      <c r="F857" s="45"/>
      <c r="G857" s="46"/>
      <c r="H857" s="46"/>
      <c r="I857" s="46"/>
      <c r="J857" s="66"/>
      <c r="K857" s="34"/>
    </row>
    <row r="858" spans="1:11" ht="12.75">
      <c r="A858" s="5" t="s">
        <v>642</v>
      </c>
      <c r="B858" s="5" t="s">
        <v>35</v>
      </c>
      <c r="C858" s="29" t="s">
        <v>1008</v>
      </c>
      <c r="D858" s="29" t="s">
        <v>1007</v>
      </c>
      <c r="E858" s="29" t="s">
        <v>36</v>
      </c>
      <c r="F858" s="29" t="s">
        <v>1072</v>
      </c>
      <c r="G858" s="52" t="s">
        <v>1214</v>
      </c>
      <c r="H858" s="52"/>
      <c r="I858" s="52"/>
      <c r="J858" s="54"/>
      <c r="K858" s="35" t="s">
        <v>871</v>
      </c>
    </row>
    <row r="859" spans="1:11" ht="12.75">
      <c r="A859" s="44" t="s">
        <v>824</v>
      </c>
      <c r="B859" s="44" t="s">
        <v>856</v>
      </c>
      <c r="C859" s="44" t="s">
        <v>1010</v>
      </c>
      <c r="E859" s="45">
        <v>42</v>
      </c>
      <c r="F859" s="45">
        <v>1</v>
      </c>
      <c r="G859" s="49">
        <v>32.9</v>
      </c>
      <c r="H859" s="49">
        <f aca="true" t="shared" si="88" ref="H859:H865">G859*1.04</f>
        <v>34.216</v>
      </c>
      <c r="I859" s="49">
        <f>H859*1.1547</f>
        <v>39.5092152</v>
      </c>
      <c r="J859" s="68">
        <f aca="true" t="shared" si="89" ref="J859:J865">I859/H859</f>
        <v>1.1547</v>
      </c>
      <c r="K859" s="34"/>
    </row>
    <row r="860" spans="1:11" ht="12.75">
      <c r="A860" s="44" t="s">
        <v>825</v>
      </c>
      <c r="B860" s="44" t="s">
        <v>857</v>
      </c>
      <c r="C860" s="44" t="s">
        <v>1010</v>
      </c>
      <c r="E860" s="45">
        <v>42</v>
      </c>
      <c r="F860" s="45">
        <v>1</v>
      </c>
      <c r="G860" s="49">
        <v>55.21</v>
      </c>
      <c r="H860" s="49">
        <f t="shared" si="88"/>
        <v>57.418400000000005</v>
      </c>
      <c r="I860" s="49">
        <f aca="true" t="shared" si="90" ref="I860:I865">H860*1.1547</f>
        <v>66.30102648</v>
      </c>
      <c r="J860" s="68">
        <f t="shared" si="89"/>
        <v>1.1547</v>
      </c>
      <c r="K860" s="34"/>
    </row>
    <row r="861" spans="1:11" ht="12.75">
      <c r="A861" s="44" t="s">
        <v>768</v>
      </c>
      <c r="B861" s="44" t="s">
        <v>710</v>
      </c>
      <c r="C861" s="44" t="s">
        <v>1010</v>
      </c>
      <c r="E861" s="45">
        <v>42</v>
      </c>
      <c r="F861" s="45">
        <v>1</v>
      </c>
      <c r="G861" s="49">
        <v>32.9</v>
      </c>
      <c r="H861" s="49">
        <f t="shared" si="88"/>
        <v>34.216</v>
      </c>
      <c r="I861" s="49">
        <f t="shared" si="90"/>
        <v>39.5092152</v>
      </c>
      <c r="J861" s="68">
        <f t="shared" si="89"/>
        <v>1.1547</v>
      </c>
      <c r="K861" s="34"/>
    </row>
    <row r="862" spans="1:11" ht="12.75">
      <c r="A862" s="44" t="s">
        <v>709</v>
      </c>
      <c r="B862" s="44" t="s">
        <v>711</v>
      </c>
      <c r="C862" s="44" t="s">
        <v>1010</v>
      </c>
      <c r="E862" s="45">
        <v>42</v>
      </c>
      <c r="F862" s="45">
        <v>1</v>
      </c>
      <c r="G862" s="49">
        <v>55.21</v>
      </c>
      <c r="H862" s="49">
        <f t="shared" si="88"/>
        <v>57.418400000000005</v>
      </c>
      <c r="I862" s="49">
        <f t="shared" si="90"/>
        <v>66.30102648</v>
      </c>
      <c r="J862" s="68">
        <f t="shared" si="89"/>
        <v>1.1547</v>
      </c>
      <c r="K862" s="34"/>
    </row>
    <row r="863" spans="1:11" ht="12.75">
      <c r="A863" s="44" t="s">
        <v>712</v>
      </c>
      <c r="B863" s="44" t="s">
        <v>714</v>
      </c>
      <c r="C863" s="44" t="s">
        <v>1010</v>
      </c>
      <c r="E863" s="45">
        <v>42</v>
      </c>
      <c r="F863" s="45">
        <v>1</v>
      </c>
      <c r="G863" s="49">
        <v>10.29</v>
      </c>
      <c r="H863" s="49">
        <f t="shared" si="88"/>
        <v>10.7016</v>
      </c>
      <c r="I863" s="49">
        <f t="shared" si="90"/>
        <v>12.35713752</v>
      </c>
      <c r="J863" s="68">
        <f t="shared" si="89"/>
        <v>1.1547</v>
      </c>
      <c r="K863" s="34"/>
    </row>
    <row r="864" spans="1:11" ht="12.75">
      <c r="A864" s="44" t="s">
        <v>713</v>
      </c>
      <c r="B864" s="44" t="s">
        <v>715</v>
      </c>
      <c r="C864" s="44" t="s">
        <v>1010</v>
      </c>
      <c r="E864" s="45">
        <v>42</v>
      </c>
      <c r="F864" s="45">
        <v>1</v>
      </c>
      <c r="G864" s="49">
        <v>10.72</v>
      </c>
      <c r="H864" s="49">
        <f t="shared" si="88"/>
        <v>11.148800000000001</v>
      </c>
      <c r="I864" s="49">
        <f t="shared" si="90"/>
        <v>12.873519360000003</v>
      </c>
      <c r="J864" s="68">
        <f t="shared" si="89"/>
        <v>1.1547</v>
      </c>
      <c r="K864" s="34"/>
    </row>
    <row r="865" spans="1:11" s="44" customFormat="1" ht="12.75">
      <c r="A865" s="44" t="s">
        <v>1246</v>
      </c>
      <c r="B865" s="55" t="s">
        <v>1247</v>
      </c>
      <c r="D865" s="45"/>
      <c r="E865" s="45">
        <v>42</v>
      </c>
      <c r="F865" s="45">
        <v>1</v>
      </c>
      <c r="G865" s="49">
        <v>62.31</v>
      </c>
      <c r="H865" s="49">
        <f t="shared" si="88"/>
        <v>64.8024</v>
      </c>
      <c r="I865" s="49">
        <f t="shared" si="90"/>
        <v>74.82733128000001</v>
      </c>
      <c r="J865" s="68">
        <f t="shared" si="89"/>
        <v>1.1547</v>
      </c>
      <c r="K865" s="34"/>
    </row>
    <row r="866" spans="1:5" ht="12.75">
      <c r="A866" s="44"/>
      <c r="B866" s="44"/>
      <c r="C866" s="44"/>
      <c r="E866" s="44"/>
    </row>
    <row r="867" spans="1:11" ht="12.75">
      <c r="A867" s="3" t="s">
        <v>320</v>
      </c>
      <c r="F867" s="45"/>
      <c r="G867" s="46"/>
      <c r="H867" s="46"/>
      <c r="I867" s="46"/>
      <c r="J867" s="66"/>
      <c r="K867" s="34"/>
    </row>
    <row r="868" spans="1:11" ht="12.75">
      <c r="A868" s="5" t="s">
        <v>642</v>
      </c>
      <c r="B868" s="5" t="s">
        <v>35</v>
      </c>
      <c r="C868" s="29" t="s">
        <v>1008</v>
      </c>
      <c r="D868" s="29" t="s">
        <v>1007</v>
      </c>
      <c r="E868" s="29" t="s">
        <v>36</v>
      </c>
      <c r="F868" s="29" t="s">
        <v>1072</v>
      </c>
      <c r="G868" s="52" t="s">
        <v>1214</v>
      </c>
      <c r="H868" s="52"/>
      <c r="I868" s="52"/>
      <c r="J868" s="54"/>
      <c r="K868" s="35" t="s">
        <v>871</v>
      </c>
    </row>
    <row r="869" spans="1:11" ht="12.75">
      <c r="A869" s="24" t="s">
        <v>982</v>
      </c>
      <c r="B869" s="24" t="s">
        <v>980</v>
      </c>
      <c r="C869" s="24" t="s">
        <v>1013</v>
      </c>
      <c r="E869" s="25" t="s">
        <v>588</v>
      </c>
      <c r="F869" s="45">
        <v>1</v>
      </c>
      <c r="G869" s="50">
        <v>387.42</v>
      </c>
      <c r="H869" s="49">
        <f>G869*1.04</f>
        <v>402.9168</v>
      </c>
      <c r="I869" s="49">
        <f>H869*1.05</f>
        <v>423.06264000000004</v>
      </c>
      <c r="J869" s="68">
        <f>I869/H869</f>
        <v>1.05</v>
      </c>
      <c r="K869" s="38"/>
    </row>
    <row r="870" spans="1:11" ht="12.75">
      <c r="A870" s="24" t="s">
        <v>983</v>
      </c>
      <c r="B870" s="24" t="s">
        <v>981</v>
      </c>
      <c r="C870" s="24" t="s">
        <v>1013</v>
      </c>
      <c r="E870" s="25" t="s">
        <v>588</v>
      </c>
      <c r="F870" s="45">
        <v>1</v>
      </c>
      <c r="G870" s="50">
        <v>670.68</v>
      </c>
      <c r="H870" s="49">
        <f>G870*1.04</f>
        <v>697.5072</v>
      </c>
      <c r="I870" s="49">
        <f>H870*1.05</f>
        <v>732.38256</v>
      </c>
      <c r="J870" s="68">
        <f>I870/H870</f>
        <v>1.05</v>
      </c>
      <c r="K870" s="34"/>
    </row>
    <row r="871" spans="1:11" s="24" customFormat="1" ht="12.75">
      <c r="A871" s="1" t="s">
        <v>290</v>
      </c>
      <c r="B871" s="1" t="s">
        <v>291</v>
      </c>
      <c r="C871" s="24" t="s">
        <v>1013</v>
      </c>
      <c r="D871" s="45"/>
      <c r="E871" s="25" t="s">
        <v>588</v>
      </c>
      <c r="F871" s="45">
        <v>1</v>
      </c>
      <c r="G871" s="50">
        <v>1012.73</v>
      </c>
      <c r="H871" s="49">
        <f>G871*1.04</f>
        <v>1053.2392</v>
      </c>
      <c r="I871" s="49">
        <f>H871*1.05</f>
        <v>1105.9011600000001</v>
      </c>
      <c r="J871" s="68">
        <f>I871/H871</f>
        <v>1.05</v>
      </c>
      <c r="K871" s="34"/>
    </row>
    <row r="872" spans="1:11" s="24" customFormat="1" ht="12.75">
      <c r="A872" s="1" t="s">
        <v>292</v>
      </c>
      <c r="B872" s="1" t="s">
        <v>293</v>
      </c>
      <c r="C872" s="24" t="s">
        <v>1013</v>
      </c>
      <c r="D872" s="45"/>
      <c r="E872" s="25" t="s">
        <v>588</v>
      </c>
      <c r="F872" s="45">
        <v>1</v>
      </c>
      <c r="G872" s="50">
        <v>1321.3</v>
      </c>
      <c r="H872" s="49">
        <f>G872*1.04</f>
        <v>1374.152</v>
      </c>
      <c r="I872" s="49">
        <f>H872*1.05</f>
        <v>1442.8596</v>
      </c>
      <c r="J872" s="68">
        <f>I872/H872</f>
        <v>1.05</v>
      </c>
      <c r="K872" s="34"/>
    </row>
    <row r="873" spans="4:11" s="24" customFormat="1" ht="12.75">
      <c r="D873" s="45"/>
      <c r="E873" s="25"/>
      <c r="F873" s="45"/>
      <c r="G873" s="44"/>
      <c r="H873" s="44"/>
      <c r="I873" s="44"/>
      <c r="J873" s="66"/>
      <c r="K873" s="34"/>
    </row>
    <row r="874" spans="1:11" ht="12.75">
      <c r="A874" s="3" t="s">
        <v>717</v>
      </c>
      <c r="F874" s="45"/>
      <c r="G874" s="46"/>
      <c r="H874" s="46"/>
      <c r="I874" s="46"/>
      <c r="J874" s="66"/>
      <c r="K874" s="34"/>
    </row>
    <row r="875" spans="1:11" ht="12.75">
      <c r="A875" s="5" t="s">
        <v>642</v>
      </c>
      <c r="B875" s="5" t="s">
        <v>35</v>
      </c>
      <c r="C875" s="29" t="s">
        <v>1008</v>
      </c>
      <c r="D875" s="29" t="s">
        <v>1007</v>
      </c>
      <c r="E875" s="29" t="s">
        <v>36</v>
      </c>
      <c r="F875" s="29" t="s">
        <v>1072</v>
      </c>
      <c r="G875" s="52" t="s">
        <v>1214</v>
      </c>
      <c r="H875" s="52"/>
      <c r="I875" s="52"/>
      <c r="J875" s="54"/>
      <c r="K875" s="35" t="s">
        <v>871</v>
      </c>
    </row>
    <row r="876" spans="1:11" s="24" customFormat="1" ht="12.75">
      <c r="A876" s="24" t="s">
        <v>890</v>
      </c>
      <c r="B876" s="24" t="s">
        <v>889</v>
      </c>
      <c r="C876" s="24" t="s">
        <v>1013</v>
      </c>
      <c r="D876" s="45"/>
      <c r="E876" s="25" t="s">
        <v>587</v>
      </c>
      <c r="F876" s="45" t="s">
        <v>1078</v>
      </c>
      <c r="G876" s="49">
        <v>0.5</v>
      </c>
      <c r="H876" s="49">
        <f aca="true" t="shared" si="91" ref="H876:H897">G876*1.04</f>
        <v>0.52</v>
      </c>
      <c r="I876" s="49">
        <f aca="true" t="shared" si="92" ref="I876:I897">H876*1.05</f>
        <v>0.546</v>
      </c>
      <c r="J876" s="68">
        <f aca="true" t="shared" si="93" ref="J876:J897">I876/H876</f>
        <v>1.05</v>
      </c>
      <c r="K876" s="34"/>
    </row>
    <row r="877" spans="1:11" ht="12.75">
      <c r="A877" s="24" t="s">
        <v>747</v>
      </c>
      <c r="B877" s="24" t="s">
        <v>826</v>
      </c>
      <c r="C877" s="24" t="s">
        <v>1013</v>
      </c>
      <c r="E877" s="25" t="s">
        <v>587</v>
      </c>
      <c r="F877" s="45">
        <v>1</v>
      </c>
      <c r="G877" s="49">
        <v>73.78</v>
      </c>
      <c r="H877" s="49">
        <f t="shared" si="91"/>
        <v>76.7312</v>
      </c>
      <c r="I877" s="49">
        <f t="shared" si="92"/>
        <v>80.56776</v>
      </c>
      <c r="J877" s="68">
        <f t="shared" si="93"/>
        <v>1.05</v>
      </c>
      <c r="K877" s="38"/>
    </row>
    <row r="878" spans="1:11" ht="12.75">
      <c r="A878" s="24" t="s">
        <v>630</v>
      </c>
      <c r="B878" s="24" t="s">
        <v>636</v>
      </c>
      <c r="C878" s="24" t="s">
        <v>1013</v>
      </c>
      <c r="E878" s="25" t="s">
        <v>587</v>
      </c>
      <c r="F878" s="45">
        <v>1</v>
      </c>
      <c r="G878" s="49">
        <v>2.03</v>
      </c>
      <c r="H878" s="49">
        <f t="shared" si="91"/>
        <v>2.1111999999999997</v>
      </c>
      <c r="I878" s="49">
        <f t="shared" si="92"/>
        <v>2.21676</v>
      </c>
      <c r="J878" s="68">
        <f t="shared" si="93"/>
        <v>1.05</v>
      </c>
      <c r="K878" s="34"/>
    </row>
    <row r="879" spans="1:11" ht="12.75">
      <c r="A879" s="24" t="s">
        <v>631</v>
      </c>
      <c r="B879" s="24" t="s">
        <v>637</v>
      </c>
      <c r="C879" s="24" t="s">
        <v>1013</v>
      </c>
      <c r="E879" s="25" t="s">
        <v>587</v>
      </c>
      <c r="F879" s="45">
        <v>1</v>
      </c>
      <c r="G879" s="49">
        <v>1.31</v>
      </c>
      <c r="H879" s="49">
        <f t="shared" si="91"/>
        <v>1.3624</v>
      </c>
      <c r="I879" s="49">
        <f t="shared" si="92"/>
        <v>1.43052</v>
      </c>
      <c r="J879" s="68">
        <f t="shared" si="93"/>
        <v>1.05</v>
      </c>
      <c r="K879" s="34"/>
    </row>
    <row r="880" spans="1:11" ht="12.75">
      <c r="A880" s="24" t="s">
        <v>632</v>
      </c>
      <c r="B880" s="24" t="s">
        <v>638</v>
      </c>
      <c r="C880" s="24" t="s">
        <v>1013</v>
      </c>
      <c r="E880" s="25" t="s">
        <v>587</v>
      </c>
      <c r="F880" s="45">
        <v>1</v>
      </c>
      <c r="G880" s="49">
        <v>1.41</v>
      </c>
      <c r="H880" s="49">
        <f t="shared" si="91"/>
        <v>1.4664</v>
      </c>
      <c r="I880" s="49">
        <f t="shared" si="92"/>
        <v>1.53972</v>
      </c>
      <c r="J880" s="68">
        <f t="shared" si="93"/>
        <v>1.05</v>
      </c>
      <c r="K880" s="34"/>
    </row>
    <row r="881" spans="1:11" ht="12.75">
      <c r="A881" s="24" t="s">
        <v>633</v>
      </c>
      <c r="B881" s="24" t="s">
        <v>639</v>
      </c>
      <c r="C881" s="24" t="s">
        <v>1013</v>
      </c>
      <c r="E881" s="25" t="s">
        <v>587</v>
      </c>
      <c r="F881" s="45">
        <v>1</v>
      </c>
      <c r="G881" s="49">
        <v>1.35</v>
      </c>
      <c r="H881" s="49">
        <f t="shared" si="91"/>
        <v>1.4040000000000001</v>
      </c>
      <c r="I881" s="49">
        <f t="shared" si="92"/>
        <v>1.4742000000000002</v>
      </c>
      <c r="J881" s="68">
        <f t="shared" si="93"/>
        <v>1.05</v>
      </c>
      <c r="K881" s="34"/>
    </row>
    <row r="882" spans="1:11" ht="12.75">
      <c r="A882" s="24" t="s">
        <v>634</v>
      </c>
      <c r="B882" s="24" t="s">
        <v>640</v>
      </c>
      <c r="C882" s="24" t="s">
        <v>1013</v>
      </c>
      <c r="E882" s="25" t="s">
        <v>587</v>
      </c>
      <c r="F882" s="45">
        <v>1</v>
      </c>
      <c r="G882" s="49">
        <v>1.03</v>
      </c>
      <c r="H882" s="49">
        <f t="shared" si="91"/>
        <v>1.0712000000000002</v>
      </c>
      <c r="I882" s="49">
        <f t="shared" si="92"/>
        <v>1.1247600000000002</v>
      </c>
      <c r="J882" s="68">
        <f t="shared" si="93"/>
        <v>1.05</v>
      </c>
      <c r="K882" s="34"/>
    </row>
    <row r="883" spans="1:11" ht="12.75">
      <c r="A883" s="24" t="s">
        <v>635</v>
      </c>
      <c r="B883" s="24" t="s">
        <v>641</v>
      </c>
      <c r="C883" s="24" t="s">
        <v>1013</v>
      </c>
      <c r="E883" s="25" t="s">
        <v>587</v>
      </c>
      <c r="F883" s="45">
        <v>1</v>
      </c>
      <c r="G883" s="49">
        <v>7.26</v>
      </c>
      <c r="H883" s="49">
        <f t="shared" si="91"/>
        <v>7.5504</v>
      </c>
      <c r="I883" s="49">
        <f t="shared" si="92"/>
        <v>7.92792</v>
      </c>
      <c r="J883" s="68">
        <f t="shared" si="93"/>
        <v>1.05</v>
      </c>
      <c r="K883" s="34"/>
    </row>
    <row r="884" spans="1:11" ht="12.75">
      <c r="A884" s="1" t="s">
        <v>718</v>
      </c>
      <c r="B884" s="1" t="s">
        <v>719</v>
      </c>
      <c r="C884" s="24" t="s">
        <v>1013</v>
      </c>
      <c r="E884" s="25" t="s">
        <v>726</v>
      </c>
      <c r="F884" s="45">
        <v>1</v>
      </c>
      <c r="G884" s="49">
        <v>2.42</v>
      </c>
      <c r="H884" s="49">
        <f t="shared" si="91"/>
        <v>2.5168</v>
      </c>
      <c r="I884" s="49">
        <f t="shared" si="92"/>
        <v>2.64264</v>
      </c>
      <c r="J884" s="68">
        <f t="shared" si="93"/>
        <v>1.05</v>
      </c>
      <c r="K884" s="34"/>
    </row>
    <row r="885" spans="1:11" ht="12.75">
      <c r="A885" s="24" t="s">
        <v>294</v>
      </c>
      <c r="B885" s="24" t="s">
        <v>295</v>
      </c>
      <c r="C885" s="24" t="s">
        <v>1013</v>
      </c>
      <c r="E885" s="25" t="s">
        <v>726</v>
      </c>
      <c r="F885" s="45">
        <v>1</v>
      </c>
      <c r="G885" s="49">
        <v>63.96</v>
      </c>
      <c r="H885" s="49">
        <f t="shared" si="91"/>
        <v>66.5184</v>
      </c>
      <c r="I885" s="49">
        <f t="shared" si="92"/>
        <v>69.84432</v>
      </c>
      <c r="J885" s="68">
        <f t="shared" si="93"/>
        <v>1.05</v>
      </c>
      <c r="K885" s="34"/>
    </row>
    <row r="886" spans="1:11" ht="12.75">
      <c r="A886" s="24" t="s">
        <v>296</v>
      </c>
      <c r="B886" s="24" t="s">
        <v>297</v>
      </c>
      <c r="C886" s="24" t="s">
        <v>1013</v>
      </c>
      <c r="E886" s="25" t="s">
        <v>726</v>
      </c>
      <c r="F886" s="45">
        <v>1</v>
      </c>
      <c r="G886" s="49">
        <v>61.39</v>
      </c>
      <c r="H886" s="49">
        <f t="shared" si="91"/>
        <v>63.845600000000005</v>
      </c>
      <c r="I886" s="49">
        <f t="shared" si="92"/>
        <v>67.03788</v>
      </c>
      <c r="J886" s="68">
        <f t="shared" si="93"/>
        <v>1.05</v>
      </c>
      <c r="K886" s="34"/>
    </row>
    <row r="887" spans="1:11" ht="12.75">
      <c r="A887" s="24" t="s">
        <v>298</v>
      </c>
      <c r="B887" s="24" t="s">
        <v>299</v>
      </c>
      <c r="C887" s="24" t="s">
        <v>1013</v>
      </c>
      <c r="E887" s="25" t="s">
        <v>726</v>
      </c>
      <c r="F887" s="45">
        <v>1</v>
      </c>
      <c r="G887" s="49">
        <v>69.75</v>
      </c>
      <c r="H887" s="49">
        <f t="shared" si="91"/>
        <v>72.54</v>
      </c>
      <c r="I887" s="49">
        <f t="shared" si="92"/>
        <v>76.16700000000002</v>
      </c>
      <c r="J887" s="68">
        <f t="shared" si="93"/>
        <v>1.05</v>
      </c>
      <c r="K887" s="34"/>
    </row>
    <row r="888" spans="1:11" ht="12.75">
      <c r="A888" s="24" t="s">
        <v>300</v>
      </c>
      <c r="B888" s="24" t="s">
        <v>301</v>
      </c>
      <c r="C888" s="24" t="s">
        <v>1013</v>
      </c>
      <c r="E888" s="25" t="s">
        <v>726</v>
      </c>
      <c r="F888" s="45">
        <v>1</v>
      </c>
      <c r="G888" s="49">
        <v>138.95</v>
      </c>
      <c r="H888" s="49">
        <f t="shared" si="91"/>
        <v>144.50799999999998</v>
      </c>
      <c r="I888" s="49">
        <f t="shared" si="92"/>
        <v>151.7334</v>
      </c>
      <c r="J888" s="68">
        <f t="shared" si="93"/>
        <v>1.05</v>
      </c>
      <c r="K888" s="34"/>
    </row>
    <row r="889" spans="1:11" ht="12.75">
      <c r="A889" s="24" t="s">
        <v>302</v>
      </c>
      <c r="B889" s="24" t="s">
        <v>303</v>
      </c>
      <c r="C889" s="24" t="s">
        <v>1013</v>
      </c>
      <c r="E889" s="25" t="s">
        <v>726</v>
      </c>
      <c r="F889" s="45">
        <v>1</v>
      </c>
      <c r="G889" s="49">
        <v>162.97</v>
      </c>
      <c r="H889" s="49">
        <f t="shared" si="91"/>
        <v>169.4888</v>
      </c>
      <c r="I889" s="49">
        <f t="shared" si="92"/>
        <v>177.96324</v>
      </c>
      <c r="J889" s="68">
        <f t="shared" si="93"/>
        <v>1.05</v>
      </c>
      <c r="K889" s="34"/>
    </row>
    <row r="890" spans="1:11" ht="12.75">
      <c r="A890" s="24" t="s">
        <v>304</v>
      </c>
      <c r="B890" s="24" t="s">
        <v>305</v>
      </c>
      <c r="C890" s="24" t="s">
        <v>1013</v>
      </c>
      <c r="E890" s="25" t="s">
        <v>726</v>
      </c>
      <c r="F890" s="45">
        <v>1</v>
      </c>
      <c r="G890" s="49">
        <v>4.6</v>
      </c>
      <c r="H890" s="49">
        <f t="shared" si="91"/>
        <v>4.784</v>
      </c>
      <c r="I890" s="49">
        <f t="shared" si="92"/>
        <v>5.0232</v>
      </c>
      <c r="J890" s="68">
        <f t="shared" si="93"/>
        <v>1.05</v>
      </c>
      <c r="K890" s="34"/>
    </row>
    <row r="891" spans="1:11" ht="12.75">
      <c r="A891" s="24" t="s">
        <v>306</v>
      </c>
      <c r="B891" s="24" t="s">
        <v>307</v>
      </c>
      <c r="C891" s="24" t="s">
        <v>1013</v>
      </c>
      <c r="E891" s="25" t="s">
        <v>726</v>
      </c>
      <c r="F891" s="45">
        <v>1</v>
      </c>
      <c r="G891" s="49">
        <v>3.73</v>
      </c>
      <c r="H891" s="49">
        <f t="shared" si="91"/>
        <v>3.8792</v>
      </c>
      <c r="I891" s="49">
        <f t="shared" si="92"/>
        <v>4.073160000000001</v>
      </c>
      <c r="J891" s="68">
        <f t="shared" si="93"/>
        <v>1.05</v>
      </c>
      <c r="K891" s="34"/>
    </row>
    <row r="892" spans="1:11" ht="12.75">
      <c r="A892" s="24" t="s">
        <v>308</v>
      </c>
      <c r="B892" s="24" t="s">
        <v>309</v>
      </c>
      <c r="C892" s="24" t="s">
        <v>1013</v>
      </c>
      <c r="E892" s="25" t="s">
        <v>726</v>
      </c>
      <c r="F892" s="45">
        <v>1</v>
      </c>
      <c r="G892" s="49">
        <v>122.11</v>
      </c>
      <c r="H892" s="49">
        <f t="shared" si="91"/>
        <v>126.9944</v>
      </c>
      <c r="I892" s="49">
        <f t="shared" si="92"/>
        <v>133.34412</v>
      </c>
      <c r="J892" s="68">
        <f t="shared" si="93"/>
        <v>1.05</v>
      </c>
      <c r="K892" s="34"/>
    </row>
    <row r="893" spans="1:11" ht="12.75">
      <c r="A893" s="24" t="s">
        <v>310</v>
      </c>
      <c r="B893" s="24" t="s">
        <v>311</v>
      </c>
      <c r="C893" s="24" t="s">
        <v>1013</v>
      </c>
      <c r="E893" s="25" t="s">
        <v>726</v>
      </c>
      <c r="F893" s="45">
        <v>1</v>
      </c>
      <c r="G893" s="49">
        <v>27.86</v>
      </c>
      <c r="H893" s="49">
        <f t="shared" si="91"/>
        <v>28.9744</v>
      </c>
      <c r="I893" s="49">
        <f t="shared" si="92"/>
        <v>30.42312</v>
      </c>
      <c r="J893" s="68">
        <f t="shared" si="93"/>
        <v>1.05</v>
      </c>
      <c r="K893" s="34"/>
    </row>
    <row r="894" spans="1:11" ht="12.75">
      <c r="A894" s="24" t="s">
        <v>312</v>
      </c>
      <c r="B894" s="24" t="s">
        <v>313</v>
      </c>
      <c r="C894" s="24" t="s">
        <v>1013</v>
      </c>
      <c r="E894" s="25" t="s">
        <v>726</v>
      </c>
      <c r="F894" s="45">
        <v>1</v>
      </c>
      <c r="G894" s="49">
        <v>27.86</v>
      </c>
      <c r="H894" s="49">
        <f t="shared" si="91"/>
        <v>28.9744</v>
      </c>
      <c r="I894" s="49">
        <f t="shared" si="92"/>
        <v>30.42312</v>
      </c>
      <c r="J894" s="68">
        <f t="shared" si="93"/>
        <v>1.05</v>
      </c>
      <c r="K894" s="34"/>
    </row>
    <row r="895" spans="1:11" ht="12.75">
      <c r="A895" s="24" t="s">
        <v>314</v>
      </c>
      <c r="B895" s="24" t="s">
        <v>315</v>
      </c>
      <c r="C895" s="24" t="s">
        <v>1013</v>
      </c>
      <c r="E895" s="25" t="s">
        <v>726</v>
      </c>
      <c r="F895" s="45">
        <v>1</v>
      </c>
      <c r="G895" s="49">
        <v>27.86</v>
      </c>
      <c r="H895" s="49">
        <f t="shared" si="91"/>
        <v>28.9744</v>
      </c>
      <c r="I895" s="49">
        <f t="shared" si="92"/>
        <v>30.42312</v>
      </c>
      <c r="J895" s="68">
        <f t="shared" si="93"/>
        <v>1.05</v>
      </c>
      <c r="K895" s="34"/>
    </row>
    <row r="896" spans="1:11" ht="12.75">
      <c r="A896" s="24" t="s">
        <v>316</v>
      </c>
      <c r="B896" s="24" t="s">
        <v>317</v>
      </c>
      <c r="C896" s="24" t="s">
        <v>1013</v>
      </c>
      <c r="E896" s="25" t="s">
        <v>726</v>
      </c>
      <c r="F896" s="45">
        <v>1</v>
      </c>
      <c r="G896" s="49">
        <v>22.76</v>
      </c>
      <c r="H896" s="49">
        <f t="shared" si="91"/>
        <v>23.6704</v>
      </c>
      <c r="I896" s="49">
        <f t="shared" si="92"/>
        <v>24.853920000000002</v>
      </c>
      <c r="J896" s="68">
        <f t="shared" si="93"/>
        <v>1.05</v>
      </c>
      <c r="K896" s="34"/>
    </row>
    <row r="897" spans="1:11" ht="12.75">
      <c r="A897" s="24" t="s">
        <v>318</v>
      </c>
      <c r="B897" s="24" t="s">
        <v>319</v>
      </c>
      <c r="C897" s="24" t="s">
        <v>1013</v>
      </c>
      <c r="E897" s="25" t="s">
        <v>726</v>
      </c>
      <c r="F897" s="45">
        <v>1</v>
      </c>
      <c r="G897" s="49">
        <v>21.91</v>
      </c>
      <c r="H897" s="49">
        <f t="shared" si="91"/>
        <v>22.7864</v>
      </c>
      <c r="I897" s="49">
        <f t="shared" si="92"/>
        <v>23.925720000000002</v>
      </c>
      <c r="J897" s="68">
        <f t="shared" si="93"/>
        <v>1.05</v>
      </c>
      <c r="K897" s="34"/>
    </row>
    <row r="898" spans="6:10" ht="12.75">
      <c r="F898" s="45"/>
      <c r="G898" s="30"/>
      <c r="H898" s="30"/>
      <c r="I898" s="30"/>
      <c r="J898" s="66"/>
    </row>
    <row r="900" spans="1:10" ht="12.75">
      <c r="A900" s="27" t="s">
        <v>1208</v>
      </c>
      <c r="B900" s="44"/>
      <c r="C900" s="44"/>
      <c r="E900" s="45"/>
      <c r="F900" s="45"/>
      <c r="G900" s="46"/>
      <c r="H900" s="46"/>
      <c r="I900" s="46"/>
      <c r="J900" s="66"/>
    </row>
    <row r="901" spans="1:10" ht="12.75">
      <c r="A901" s="28" t="s">
        <v>642</v>
      </c>
      <c r="B901" s="28" t="s">
        <v>35</v>
      </c>
      <c r="C901" s="29" t="s">
        <v>1008</v>
      </c>
      <c r="D901" s="29" t="s">
        <v>1007</v>
      </c>
      <c r="E901" s="29" t="s">
        <v>36</v>
      </c>
      <c r="F901" s="29" t="s">
        <v>1072</v>
      </c>
      <c r="G901" s="52" t="s">
        <v>1214</v>
      </c>
      <c r="H901" s="52"/>
      <c r="I901" s="52"/>
      <c r="J901" s="54"/>
    </row>
    <row r="902" spans="1:10" ht="12.75">
      <c r="A902" s="44" t="s">
        <v>1209</v>
      </c>
      <c r="B902" s="44" t="s">
        <v>1210</v>
      </c>
      <c r="C902" s="44" t="s">
        <v>1013</v>
      </c>
      <c r="E902" s="45" t="s">
        <v>815</v>
      </c>
      <c r="F902" s="45">
        <v>1</v>
      </c>
      <c r="G902" s="49">
        <v>15</v>
      </c>
      <c r="H902" s="49">
        <v>15</v>
      </c>
      <c r="I902" s="49">
        <v>15</v>
      </c>
      <c r="J902" s="68">
        <f>I902/H902</f>
        <v>1</v>
      </c>
    </row>
    <row r="903" spans="3:11" ht="12.75">
      <c r="C903" s="1"/>
      <c r="E903" s="1"/>
      <c r="F903" s="45"/>
      <c r="G903" s="44"/>
      <c r="H903" s="44"/>
      <c r="I903" s="44"/>
      <c r="J903" s="66"/>
      <c r="K903" s="1"/>
    </row>
    <row r="904" spans="3:11" ht="12.75">
      <c r="C904" s="1"/>
      <c r="E904" s="1"/>
      <c r="F904" s="45"/>
      <c r="G904" s="44"/>
      <c r="H904" s="44"/>
      <c r="I904" s="44"/>
      <c r="J904" s="66"/>
      <c r="K904" s="1"/>
    </row>
    <row r="905" spans="3:11" ht="12.75">
      <c r="C905" s="1"/>
      <c r="E905" s="1"/>
      <c r="F905" s="45"/>
      <c r="G905" s="44"/>
      <c r="H905" s="44"/>
      <c r="I905" s="44"/>
      <c r="J905" s="66"/>
      <c r="K905" s="1"/>
    </row>
    <row r="908" spans="3:11" ht="12.75">
      <c r="C908" s="1"/>
      <c r="E908" s="1"/>
      <c r="F908" s="45"/>
      <c r="G908" s="44"/>
      <c r="H908" s="44"/>
      <c r="I908" s="44"/>
      <c r="J908" s="66"/>
      <c r="K908" s="1"/>
    </row>
    <row r="909" spans="3:11" ht="12.75">
      <c r="C909" s="1"/>
      <c r="E909" s="1"/>
      <c r="F909" s="45"/>
      <c r="G909" s="44"/>
      <c r="H909" s="44"/>
      <c r="I909" s="44"/>
      <c r="J909" s="66"/>
      <c r="K909" s="1"/>
    </row>
    <row r="910" spans="3:11" ht="12.75">
      <c r="C910" s="1"/>
      <c r="E910" s="1"/>
      <c r="F910" s="45"/>
      <c r="G910" s="44"/>
      <c r="H910" s="44"/>
      <c r="I910" s="44"/>
      <c r="J910" s="66"/>
      <c r="K910" s="1"/>
    </row>
    <row r="911" spans="3:11" ht="12.75">
      <c r="C911" s="1"/>
      <c r="E911" s="1"/>
      <c r="F911" s="45"/>
      <c r="G911" s="44"/>
      <c r="H911" s="44"/>
      <c r="I911" s="44"/>
      <c r="J911" s="66"/>
      <c r="K911" s="1"/>
    </row>
    <row r="912" spans="1:2" ht="12.75">
      <c r="A912" s="24"/>
      <c r="B912" s="24"/>
    </row>
    <row r="913" spans="1:2" ht="12.75">
      <c r="A913" s="24"/>
      <c r="B913" s="24"/>
    </row>
    <row r="917" spans="1:4" ht="12.75">
      <c r="A917" s="47"/>
      <c r="B917" s="99"/>
      <c r="C917" s="99"/>
      <c r="D917" s="95"/>
    </row>
    <row r="918" spans="1:4" ht="12.75">
      <c r="A918" s="47"/>
      <c r="B918" s="99"/>
      <c r="C918" s="99"/>
      <c r="D918" s="95"/>
    </row>
    <row r="919" spans="2:3" ht="12.75">
      <c r="B919" s="99"/>
      <c r="C919" s="99"/>
    </row>
  </sheetData>
  <sheetProtection/>
  <mergeCells count="3">
    <mergeCell ref="B919:C919"/>
    <mergeCell ref="B917:C917"/>
    <mergeCell ref="B918:C918"/>
  </mergeCells>
  <conditionalFormatting sqref="K731:K737 K739">
    <cfRule type="containsText" priority="37" dxfId="0" operator="containsText" stopIfTrue="1" text="PENDIENTE">
      <formula>NOT(ISERROR(SEARCH("PENDIENTE",K731)))</formula>
    </cfRule>
  </conditionalFormatting>
  <printOptions horizontalCentered="1"/>
  <pageMargins left="0.7874015748031497" right="0.3937007874015748" top="0.3937007874015748" bottom="0.3937007874015748" header="0" footer="0"/>
  <pageSetup fitToHeight="0" fitToWidth="1" horizontalDpi="600" verticalDpi="6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dpto_ccial4</dc:creator>
  <cp:keywords/>
  <dc:description/>
  <cp:lastModifiedBy>Comercial Jardinería 01</cp:lastModifiedBy>
  <cp:lastPrinted>2020-01-27T09:24:14Z</cp:lastPrinted>
  <dcterms:created xsi:type="dcterms:W3CDTF">2007-12-10T08:32:54Z</dcterms:created>
  <dcterms:modified xsi:type="dcterms:W3CDTF">2021-11-02T16:51:00Z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3082 3082</vt:lpwstr>
  </property>
</Properties>
</file>